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https://shlomi808-my.sharepoint.com/personal/shlomi_shlomocm_co_il/Documents/שולחן העבודה/יועצים צלילה/"/>
    </mc:Choice>
  </mc:AlternateContent>
  <xr:revisionPtr revIDLastSave="451" documentId="8_{3860ACE2-704E-4954-9C15-ECD5755880C5}" xr6:coauthVersionLast="47" xr6:coauthVersionMax="47" xr10:uidLastSave="{DBE257F5-63EE-4F50-B3B8-34A45CF8B614}"/>
  <bookViews>
    <workbookView xWindow="-109" yWindow="-109" windowWidth="21164" windowHeight="11291" activeTab="1" xr2:uid="{00000000-000D-0000-FFFF-FFFF00000000}"/>
  </bookViews>
  <sheets>
    <sheet name="תנאי סף א" sheetId="1" r:id="rId1"/>
    <sheet name="איכות א" sheetId="4" r:id="rId2"/>
    <sheet name="מסמכים לדוגמה א" sheetId="11" r:id="rId3"/>
    <sheet name="ראיון א" sheetId="7" r:id="rId4"/>
    <sheet name="מחיר וסיכום א" sheetId="13" r:id="rId5"/>
    <sheet name="תנאי סף ב" sheetId="8" r:id="rId6"/>
    <sheet name="איכות ב" sheetId="9" r:id="rId7"/>
    <sheet name="מסמכים לדוגמה ב" sheetId="12" r:id="rId8"/>
    <sheet name="ראיון ב" sheetId="10" r:id="rId9"/>
    <sheet name="מחיר וסיכום ב" sheetId="14" r:id="rId10"/>
  </sheets>
  <definedNames>
    <definedName name="_Ref179538436" localSheetId="0">'תנאי סף א'!#REF!</definedName>
    <definedName name="_Ref179538436" localSheetId="5">'תנאי סף ב'!#REF!</definedName>
    <definedName name="_Ref296892477" localSheetId="0">'תנאי סף א'!#REF!</definedName>
    <definedName name="_Ref296892477" localSheetId="5">'תנאי סף ב'!#REF!</definedName>
    <definedName name="_Ref297537502" localSheetId="0">'תנאי סף א'!#REF!</definedName>
    <definedName name="_Ref297537502" localSheetId="5">'תנאי סף ב'!#REF!</definedName>
    <definedName name="_Ref299614156" localSheetId="0">'תנאי סף א'!#REF!</definedName>
    <definedName name="_Ref299614156" localSheetId="5">'תנאי סף ב'!#REF!</definedName>
    <definedName name="_Ref370930661" localSheetId="0">'תנאי סף א'!$D$9</definedName>
    <definedName name="_Ref370930661" localSheetId="5">'תנאי סף ב'!$D$9</definedName>
    <definedName name="_Ref373241086" localSheetId="0">'תנאי סף א'!#REF!</definedName>
    <definedName name="_Ref373241086" localSheetId="5">'תנאי סף ב'!#REF!</definedName>
    <definedName name="_Ref381015046" localSheetId="0">'תנאי סף א'!#REF!</definedName>
    <definedName name="_Ref381015046" localSheetId="5">'תנאי סף ב'!#REF!</definedName>
    <definedName name="_Ref397199965" localSheetId="0">'תנאי סף א'!$D$10</definedName>
    <definedName name="_Ref397199965" localSheetId="5">'תנאי סף ב'!$D$10</definedName>
    <definedName name="_Ref399016160" localSheetId="0">'תנאי סף א'!#REF!</definedName>
    <definedName name="_Ref399016160" localSheetId="5">'תנאי סף ב'!#REF!</definedName>
    <definedName name="_Ref404259197" localSheetId="0">'תנאי סף א'!#REF!</definedName>
    <definedName name="_Ref404259197" localSheetId="5">'תנאי סף ב'!#REF!</definedName>
    <definedName name="_Ref445211817" localSheetId="0">'תנאי סף א'!#REF!</definedName>
    <definedName name="_Ref445211817" localSheetId="5">'תנאי סף ב'!#REF!</definedName>
    <definedName name="_xlnm.Print_Area" localSheetId="0">'תנאי סף א'!$A$1:$G$23</definedName>
    <definedName name="_xlnm.Print_Area" localSheetId="5">'תנאי סף ב'!$A$1:$G$22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9" l="1"/>
  <c r="H12" i="9"/>
  <c r="F12" i="9"/>
  <c r="F12" i="12"/>
  <c r="E12" i="12"/>
  <c r="D12" i="12"/>
  <c r="C12" i="12"/>
  <c r="F11" i="12"/>
  <c r="E11" i="12"/>
  <c r="D11" i="12"/>
  <c r="J12" i="4"/>
  <c r="F12" i="4"/>
  <c r="F12" i="11"/>
  <c r="E12" i="11"/>
  <c r="D12" i="11"/>
  <c r="C12" i="11"/>
  <c r="F11" i="11"/>
  <c r="E11" i="11"/>
  <c r="D11" i="11"/>
  <c r="E4" i="14"/>
  <c r="F4" i="14"/>
  <c r="D4" i="14"/>
  <c r="B16" i="14"/>
  <c r="F15" i="14"/>
  <c r="E15" i="14"/>
  <c r="D15" i="14"/>
  <c r="F6" i="14"/>
  <c r="E6" i="14"/>
  <c r="D6" i="14"/>
  <c r="F13" i="14"/>
  <c r="E13" i="14"/>
  <c r="D13" i="14"/>
  <c r="E4" i="13"/>
  <c r="F4" i="13"/>
  <c r="F13" i="13" s="1"/>
  <c r="D4" i="13"/>
  <c r="B16" i="13"/>
  <c r="F6" i="13"/>
  <c r="F15" i="13" s="1"/>
  <c r="E6" i="13"/>
  <c r="E15" i="13" s="1"/>
  <c r="D6" i="13"/>
  <c r="D15" i="13" s="1"/>
  <c r="E13" i="13"/>
  <c r="D13" i="13"/>
  <c r="G14" i="9" l="1"/>
  <c r="E14" i="14" s="1"/>
  <c r="E16" i="14" s="1"/>
  <c r="I14" i="9"/>
  <c r="F14" i="14" s="1"/>
  <c r="F16" i="14" s="1"/>
  <c r="E14" i="9"/>
  <c r="D14" i="14" s="1"/>
  <c r="D16" i="14" s="1"/>
  <c r="F3" i="12"/>
  <c r="E3" i="12"/>
  <c r="D3" i="12"/>
  <c r="F4" i="12"/>
  <c r="E4" i="12"/>
  <c r="D4" i="12"/>
  <c r="C4" i="12"/>
  <c r="F4" i="11"/>
  <c r="E4" i="11"/>
  <c r="H12" i="4" s="1"/>
  <c r="G14" i="4" s="1"/>
  <c r="E14" i="13" s="1"/>
  <c r="E16" i="13" s="1"/>
  <c r="D4" i="11"/>
  <c r="C4" i="11"/>
  <c r="F3" i="11"/>
  <c r="E3" i="11"/>
  <c r="D3" i="11"/>
  <c r="F3" i="10"/>
  <c r="E3" i="10"/>
  <c r="D3" i="10"/>
  <c r="I3" i="9"/>
  <c r="G3" i="9"/>
  <c r="E3" i="9"/>
  <c r="J13" i="9"/>
  <c r="F4" i="10"/>
  <c r="E4" i="10"/>
  <c r="H13" i="9" s="1"/>
  <c r="D4" i="10"/>
  <c r="F13" i="9" s="1"/>
  <c r="C4" i="10"/>
  <c r="I8" i="9"/>
  <c r="I15" i="9" s="1"/>
  <c r="G8" i="9"/>
  <c r="G15" i="9" s="1"/>
  <c r="E8" i="9"/>
  <c r="E15" i="9" s="1"/>
  <c r="D8" i="9"/>
  <c r="D14" i="9" s="1"/>
  <c r="J7" i="9"/>
  <c r="H7" i="9"/>
  <c r="F7" i="9"/>
  <c r="J6" i="9"/>
  <c r="H6" i="9"/>
  <c r="F6" i="9"/>
  <c r="I8" i="4"/>
  <c r="G8" i="4"/>
  <c r="J7" i="4"/>
  <c r="H7" i="4"/>
  <c r="J6" i="4"/>
  <c r="H6" i="4"/>
  <c r="F6" i="4"/>
  <c r="F7" i="4"/>
  <c r="E8" i="4"/>
  <c r="D14" i="4"/>
  <c r="D8" i="4"/>
  <c r="E4" i="7"/>
  <c r="H13" i="4" s="1"/>
  <c r="F4" i="7"/>
  <c r="J13" i="4" s="1"/>
  <c r="D4" i="7"/>
  <c r="F13" i="4" s="1"/>
  <c r="C4" i="7"/>
  <c r="E17" i="14" l="1"/>
  <c r="F17" i="14"/>
  <c r="D17" i="14"/>
  <c r="I14" i="4"/>
  <c r="F14" i="13" s="1"/>
  <c r="F16" i="13" s="1"/>
  <c r="E14" i="4"/>
  <c r="D14" i="13" s="1"/>
  <c r="D16" i="13" s="1"/>
  <c r="G15" i="4"/>
  <c r="F17" i="13" l="1"/>
  <c r="I15" i="4"/>
  <c r="E17" i="13"/>
  <c r="D17" i="13"/>
  <c r="E3" i="4"/>
  <c r="I3" i="4"/>
  <c r="G3" i="4"/>
  <c r="E3" i="7" l="1"/>
  <c r="F3" i="7"/>
  <c r="D3" i="7"/>
  <c r="E15" i="4" l="1"/>
</calcChain>
</file>

<file path=xl/sharedStrings.xml><?xml version="1.0" encoding="utf-8"?>
<sst xmlns="http://schemas.openxmlformats.org/spreadsheetml/2006/main" count="209" uniqueCount="96">
  <si>
    <t>שם המציע:</t>
  </si>
  <si>
    <t>שם איש הקשר:</t>
  </si>
  <si>
    <t>טלפון:</t>
  </si>
  <si>
    <t>מס' סעיף</t>
  </si>
  <si>
    <t>תנאי סף מנהליים</t>
  </si>
  <si>
    <t>המציע</t>
  </si>
  <si>
    <t>ניקוד</t>
  </si>
  <si>
    <t>ציון איכות</t>
  </si>
  <si>
    <t>ציון מחיר</t>
  </si>
  <si>
    <t>סה"כ ציון</t>
  </si>
  <si>
    <t>מס' הצעה:</t>
  </si>
  <si>
    <t>כתובת דוא"ל:</t>
  </si>
  <si>
    <t>הגורם הנבדק</t>
  </si>
  <si>
    <t>ח.פ./ת"ז:</t>
  </si>
  <si>
    <t>קריטריון</t>
  </si>
  <si>
    <t>משקל בציון האיכות</t>
  </si>
  <si>
    <t>סה"כ ציון איכות</t>
  </si>
  <si>
    <t>מעבר סף איכות</t>
  </si>
  <si>
    <t>ציון מחיר מנורמל</t>
  </si>
  <si>
    <t>שקלול ציונים סופיים</t>
  </si>
  <si>
    <t>משקל</t>
  </si>
  <si>
    <t>רכיב</t>
  </si>
  <si>
    <t>דירוג המציעים</t>
  </si>
  <si>
    <t>נתון גלם / פירוט</t>
  </si>
  <si>
    <t>5.1.1</t>
  </si>
  <si>
    <t>5.1.2</t>
  </si>
  <si>
    <t>5.1.3</t>
  </si>
  <si>
    <t>5.2.1</t>
  </si>
  <si>
    <t>5.2.2</t>
  </si>
  <si>
    <t>5.2.3</t>
  </si>
  <si>
    <t>בעל ניסיון בהסמכת 150 צוללים לפחות בישראל, ברמות שונות.</t>
  </si>
  <si>
    <t>5.2.4</t>
  </si>
  <si>
    <t>9.6.1</t>
  </si>
  <si>
    <t>9.6.2</t>
  </si>
  <si>
    <t>9.6.3</t>
  </si>
  <si>
    <t>9.6.4</t>
  </si>
  <si>
    <t>9.6.4.1</t>
  </si>
  <si>
    <t>9.6.4.2</t>
  </si>
  <si>
    <t>9.6.5</t>
  </si>
  <si>
    <t>ראיון</t>
  </si>
  <si>
    <t xml:space="preserve">יכולת מתן ייעוץ מקצועי </t>
  </si>
  <si>
    <t>מחויבות ומוטיבציה לביצוע השירותים</t>
  </si>
  <si>
    <t>בעל תואר אקדמי ראשון לפחות בתחום כלשהו.</t>
  </si>
  <si>
    <t>בעל יכולת קריאה ברמה גבוהה בשפה האנגלית.</t>
  </si>
  <si>
    <t>בעל ניסיון של שנתיים לפחות במהלך 10 השנים האחרונות בכתיבה / עריכה של נהלים או דוחות או מסמכים מקצועיים אחרים.</t>
  </si>
  <si>
    <t>מחזיק תעודת הדרכה של ארגון צלילה מוכר בישראל.</t>
  </si>
  <si>
    <t>בעל הסמכה כמדריך צוות (Staff) מטעם ארגון צלילה מוכר בישראל.</t>
  </si>
  <si>
    <t>רישיון ההדרכה של היועץ לא הוגבל או נשלל על ידי רשות הצלילה הספורטיבית ב-7 השנים האחרונות.</t>
  </si>
  <si>
    <t>5.2</t>
  </si>
  <si>
    <t>5.2.5</t>
  </si>
  <si>
    <t>5.2.6</t>
  </si>
  <si>
    <t>5.2.7</t>
  </si>
  <si>
    <t>המציע הוא גוף משפטי מאוגד הרשום ברשם רשמי בישראל ו/או עוסק מורשה ו/או עוסק פטור.</t>
  </si>
  <si>
    <t>המציע עומד בדרישות תקנה 6(א) לתקנות חובת המכרזים, התשנ"ג-1993.</t>
  </si>
  <si>
    <t>המציע מחזיק בכל האישורים והתצהירים הנדרשים לפי חוק עסקאות גופים ציבוריים, התשל"ו-1976, כשהם תקפים.</t>
  </si>
  <si>
    <t>5.1.4</t>
  </si>
  <si>
    <t>5.1.5</t>
  </si>
  <si>
    <t>אין מניעה, לפי כל דין או הסכם שהמציע צד לו, להשתתפותו במכרז.</t>
  </si>
  <si>
    <t>אין, לפי שיקול דעתו הבלעדי והמוחלט של המשרד, אפשרות כלשהי לניגוד עניינים, ישיר או עקיף, בין ענייני המציע ו/או בעלי השליטה בו ו/או נושאי המשרה שלו ו/או הפועלים מטעמו, לבין ענייני המשרד ו/או מתן השירותים.</t>
  </si>
  <si>
    <t>תנאי סף מקצועיים ליועץ</t>
  </si>
  <si>
    <t>היועץ</t>
  </si>
  <si>
    <t>מפ"ל מכרז יועצים צלילה</t>
  </si>
  <si>
    <t>5.3</t>
  </si>
  <si>
    <t>בעל ניסיון של שנתיים לפחות במהלך 10 השנים האחרונות באחת מהחלופות הבאות:
5.3.3.1.	כתיבה / עריכה של נהלים או דוחות או מסמכים מקצועיים אחרים.
5.3.3.2.	 עבודה אדמיניסטרטיבית.
"עבודה אדמיניסטרטיבית" לעניין זה: טיפול במשימות שוטפות הנדרשות לניהול ותפעול הארגון, לרבות תיאום פגישות, ניהול יומנים, ניהול מסמכים, טיפול בדואר אלקטרוני, הכנת דוחות, תמיכה כללית בעובדי הארגון ועבודת מינהלה.</t>
  </si>
  <si>
    <t>בעל ניסיון בהסמכת 75 צוללים לפחות בישראל, ברמות שונות.</t>
  </si>
  <si>
    <t>5.3.1</t>
  </si>
  <si>
    <t>5.3.2</t>
  </si>
  <si>
    <t>5.3.3</t>
  </si>
  <si>
    <t>5.3.4</t>
  </si>
  <si>
    <t>5.3.5</t>
  </si>
  <si>
    <t>5.3.6</t>
  </si>
  <si>
    <t>ניסיון היועץ מעבר לנדרש בתנאי הסף</t>
  </si>
  <si>
    <t>ניסיון היועץ בעבודה בתחומים משיקים</t>
  </si>
  <si>
    <t>הסמכות היועץ בתחום הצלילה</t>
  </si>
  <si>
    <t>דוגמאות למסמכים שנכתבו ע"י היועץ</t>
  </si>
  <si>
    <t>9.6.6</t>
  </si>
  <si>
    <r>
      <t xml:space="preserve">השכלת היועץ
</t>
    </r>
    <r>
      <rPr>
        <b/>
        <sz val="12"/>
        <rFont val="Arial"/>
        <family val="2"/>
      </rPr>
      <t xml:space="preserve">•	</t>
    </r>
    <r>
      <rPr>
        <sz val="12"/>
        <rFont val="Arial"/>
        <family val="2"/>
      </rPr>
      <t>עבור תואר אקדמי ראשון באחד מהתחומים הבאים: כלכלה, מינהל עסקים, מדיניות ציבורית, משפטים, סטטיסטיקה, מדעים (B.Sc), הנדסה – יינתנו 7 נק'.
•	עבור תואר אקדמי שני בתחום כלשהו – יינתנו 10 נק'.</t>
    </r>
  </si>
  <si>
    <t>דרגת הסמכה</t>
  </si>
  <si>
    <t>הסמכה לצלילה טכנית מתקדמת</t>
  </si>
  <si>
    <t>9.6.4.3</t>
  </si>
  <si>
    <r>
      <rPr>
        <b/>
        <sz val="12"/>
        <rFont val="Arial"/>
        <family val="2"/>
      </rPr>
      <t>הסמכת צוללים:</t>
    </r>
    <r>
      <rPr>
        <sz val="12"/>
        <rFont val="Arial"/>
        <family val="2"/>
      </rPr>
      <t xml:space="preserve">
•	עבור ניסיון בהסמכת 300 צוללים לפחות יינתנו 3 נק'.
•	עבור ניסיון בהסמכת 450 צוללים לפחות יינתנו 5 נק'.</t>
    </r>
  </si>
  <si>
    <r>
      <rPr>
        <b/>
        <sz val="12"/>
        <rFont val="Arial"/>
        <family val="2"/>
      </rPr>
      <t>הסמכת צוללים:</t>
    </r>
    <r>
      <rPr>
        <sz val="12"/>
        <rFont val="Arial"/>
        <family val="2"/>
      </rPr>
      <t xml:space="preserve">
•	עבור ניסיון בהסמכת 150 צוללים לפחות יינתנו 3 נק'.
•	עבור ניסיון בהסמכת 300 צוללים לפחות יינתנו 5 נק'.</t>
    </r>
  </si>
  <si>
    <t>ניסיונו המקצועי והיכרותו עם תחום הצלילה</t>
  </si>
  <si>
    <t xml:space="preserve">ידע בניהול ספקים והעמדת מידע לטובת הציבור </t>
  </si>
  <si>
    <t xml:space="preserve">התרשמות כללית מהיועץ - ביטחון עצמי, יכולת סדר וארגון ביכולת הצגת הדברים, צורת חשיבה, שפה גבוהה, אמביציה והבנת חשיבות הפרויקט </t>
  </si>
  <si>
    <t>שליטה בשפה האנגלית ועבודה מול גורמים בחו"ל</t>
  </si>
  <si>
    <t>מורכבות המסמך</t>
  </si>
  <si>
    <t>רמת הניסוח</t>
  </si>
  <si>
    <t>רמת העריכה הלשונית וההגהה</t>
  </si>
  <si>
    <t>התרשמות כללית</t>
  </si>
  <si>
    <t>מחיר</t>
  </si>
  <si>
    <t>הצעת המחיר - אחוז הנחה</t>
  </si>
  <si>
    <t>מסמך 1</t>
  </si>
  <si>
    <t>מסמך 2</t>
  </si>
  <si>
    <t>ראו גיליון "מסמכים לדוגמה"</t>
  </si>
  <si>
    <t>ראו גיליון "ראיון"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</si>
</sst>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1"/>
      <color theme="1"/>
      <name val="David"/>
      <family val="2"/>
    </font>
    <font>
      <sz val="12"/>
      <color rgb="FFFF0000"/>
      <name val="David"/>
      <family val="2"/>
    </font>
    <font>
      <sz val="8"/>
      <name val="Arial"/>
      <family val="2"/>
      <charset val="177"/>
      <scheme val="minor"/>
    </font>
    <font>
      <b/>
      <sz val="15"/>
      <color theme="1"/>
      <name val="David"/>
      <family val="2"/>
    </font>
    <font>
      <b/>
      <sz val="14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b/>
      <sz val="13"/>
      <color theme="0"/>
      <name val="Arial"/>
      <family val="2"/>
      <charset val="177"/>
    </font>
    <font>
      <b/>
      <sz val="12"/>
      <name val="Arial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0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sz val="11"/>
      <color theme="1"/>
      <name val="Arial"/>
      <family val="2"/>
      <scheme val="minor"/>
    </font>
    <font>
      <b/>
      <sz val="10"/>
      <color theme="1"/>
      <name val="David"/>
      <family val="2"/>
      <charset val="177"/>
    </font>
    <font>
      <sz val="12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E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92">
    <xf numFmtId="0" fontId="0" fillId="0" borderId="0" xfId="0"/>
    <xf numFmtId="0" fontId="4" fillId="0" borderId="0" xfId="0" applyFont="1"/>
    <xf numFmtId="0" fontId="4" fillId="0" borderId="0" xfId="0" applyFont="1" applyProtection="1"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hidden="1"/>
    </xf>
    <xf numFmtId="0" fontId="4" fillId="0" borderId="0" xfId="0" applyFont="1" applyAlignment="1">
      <alignment wrapText="1"/>
    </xf>
    <xf numFmtId="0" fontId="3" fillId="0" borderId="0" xfId="0" applyFont="1"/>
    <xf numFmtId="0" fontId="4" fillId="5" borderId="10" xfId="0" applyFont="1" applyFill="1" applyBorder="1" applyAlignment="1" applyProtection="1">
      <alignment horizontal="right" vertical="center" wrapText="1" readingOrder="2"/>
      <protection hidden="1"/>
    </xf>
    <xf numFmtId="0" fontId="4" fillId="0" borderId="0" xfId="0" applyFont="1" applyAlignment="1">
      <alignment vertical="center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right" vertical="center" wrapText="1" readingOrder="2"/>
      <protection hidden="1"/>
    </xf>
    <xf numFmtId="49" fontId="3" fillId="2" borderId="14" xfId="0" applyNumberFormat="1" applyFont="1" applyFill="1" applyBorder="1" applyAlignment="1" applyProtection="1">
      <alignment horizontal="center" vertical="center"/>
      <protection hidden="1"/>
    </xf>
    <xf numFmtId="0" fontId="3" fillId="14" borderId="11" xfId="0" applyFont="1" applyFill="1" applyBorder="1" applyAlignment="1" applyProtection="1">
      <alignment horizontal="center" vertical="center" wrapText="1"/>
      <protection hidden="1"/>
    </xf>
    <xf numFmtId="0" fontId="3" fillId="14" borderId="11" xfId="0" applyFont="1" applyFill="1" applyBorder="1" applyAlignment="1" applyProtection="1">
      <alignment horizontal="center" vertical="center" wrapText="1" readingOrder="2"/>
      <protection hidden="1"/>
    </xf>
    <xf numFmtId="0" fontId="3" fillId="14" borderId="11" xfId="0" applyFont="1" applyFill="1" applyBorder="1" applyAlignment="1" applyProtection="1">
      <alignment horizontal="center" vertical="center" wrapText="1"/>
      <protection locked="0"/>
    </xf>
    <xf numFmtId="49" fontId="3" fillId="14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13" xfId="0" applyFont="1" applyFill="1" applyBorder="1" applyAlignment="1" applyProtection="1">
      <alignment horizontal="center" vertical="center" wrapText="1"/>
      <protection hidden="1"/>
    </xf>
    <xf numFmtId="0" fontId="1" fillId="14" borderId="13" xfId="1" applyFill="1" applyBorder="1" applyAlignment="1" applyProtection="1">
      <alignment horizontal="center" vertical="center" wrapText="1"/>
      <protection locked="0"/>
    </xf>
    <xf numFmtId="0" fontId="3" fillId="14" borderId="32" xfId="0" applyFont="1" applyFill="1" applyBorder="1" applyAlignment="1" applyProtection="1">
      <alignment horizontal="center" wrapText="1"/>
      <protection hidden="1"/>
    </xf>
    <xf numFmtId="0" fontId="3" fillId="14" borderId="14" xfId="0" applyFont="1" applyFill="1" applyBorder="1" applyAlignment="1" applyProtection="1">
      <alignment horizontal="center" vertical="center" wrapText="1"/>
      <protection hidden="1"/>
    </xf>
    <xf numFmtId="0" fontId="3" fillId="14" borderId="15" xfId="0" applyFont="1" applyFill="1" applyBorder="1" applyAlignment="1" applyProtection="1">
      <alignment horizontal="center" vertical="center" readingOrder="2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4" fillId="3" borderId="32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4" fillId="3" borderId="28" xfId="0" applyFont="1" applyFill="1" applyBorder="1" applyAlignment="1" applyProtection="1">
      <alignment horizontal="center" vertical="center" wrapText="1" readingOrder="2"/>
      <protection locked="0"/>
    </xf>
    <xf numFmtId="0" fontId="4" fillId="3" borderId="33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 readingOrder="2"/>
      <protection locked="0"/>
    </xf>
    <xf numFmtId="9" fontId="15" fillId="9" borderId="5" xfId="2" applyFont="1" applyFill="1" applyBorder="1" applyAlignment="1" applyProtection="1">
      <alignment horizontal="center" vertical="center" wrapText="1" readingOrder="2"/>
      <protection hidden="1"/>
    </xf>
    <xf numFmtId="0" fontId="16" fillId="10" borderId="7" xfId="0" applyFont="1" applyFill="1" applyBorder="1" applyAlignment="1" applyProtection="1">
      <alignment horizontal="center" vertical="center" wrapText="1" readingOrder="2"/>
      <protection hidden="1"/>
    </xf>
    <xf numFmtId="0" fontId="12" fillId="6" borderId="29" xfId="0" applyFont="1" applyFill="1" applyBorder="1" applyAlignment="1" applyProtection="1">
      <alignment horizontal="center" vertical="center" wrapText="1" readingOrder="2"/>
      <protection hidden="1"/>
    </xf>
    <xf numFmtId="0" fontId="12" fillId="6" borderId="33" xfId="0" applyFont="1" applyFill="1" applyBorder="1" applyAlignment="1" applyProtection="1">
      <alignment horizontal="center" vertical="center" wrapText="1" readingOrder="2"/>
      <protection hidden="1"/>
    </xf>
    <xf numFmtId="0" fontId="14" fillId="8" borderId="9" xfId="0" applyFont="1" applyFill="1" applyBorder="1" applyAlignment="1" applyProtection="1">
      <alignment vertical="center" wrapText="1" readingOrder="2"/>
      <protection hidden="1"/>
    </xf>
    <xf numFmtId="0" fontId="10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/>
    <xf numFmtId="49" fontId="4" fillId="5" borderId="11" xfId="0" applyNumberFormat="1" applyFont="1" applyFill="1" applyBorder="1" applyAlignment="1" applyProtection="1">
      <alignment horizontal="center" vertical="center" readingOrder="2"/>
      <protection hidden="1"/>
    </xf>
    <xf numFmtId="49" fontId="4" fillId="5" borderId="13" xfId="0" applyNumberFormat="1" applyFont="1" applyFill="1" applyBorder="1" applyAlignment="1" applyProtection="1">
      <alignment horizontal="center" vertical="center" readingOrder="2"/>
      <protection hidden="1"/>
    </xf>
    <xf numFmtId="49" fontId="4" fillId="5" borderId="30" xfId="0" applyNumberFormat="1" applyFont="1" applyFill="1" applyBorder="1" applyAlignment="1" applyProtection="1">
      <alignment horizontal="center" vertical="center" readingOrder="2"/>
      <protection hidden="1"/>
    </xf>
    <xf numFmtId="0" fontId="4" fillId="3" borderId="27" xfId="0" applyFont="1" applyFill="1" applyBorder="1" applyAlignment="1" applyProtection="1">
      <alignment horizontal="center" vertical="center" wrapText="1" readingOrder="2"/>
      <protection locked="0"/>
    </xf>
    <xf numFmtId="0" fontId="5" fillId="3" borderId="31" xfId="0" applyFont="1" applyFill="1" applyBorder="1" applyAlignment="1" applyProtection="1">
      <alignment horizontal="center" vertical="center" wrapText="1" readingOrder="2"/>
      <protection locked="0"/>
    </xf>
    <xf numFmtId="0" fontId="23" fillId="7" borderId="11" xfId="0" applyFont="1" applyFill="1" applyBorder="1" applyAlignment="1" applyProtection="1">
      <alignment horizontal="right" vertical="center" wrapText="1" readingOrder="2"/>
      <protection hidden="1"/>
    </xf>
    <xf numFmtId="14" fontId="23" fillId="7" borderId="28" xfId="0" applyNumberFormat="1" applyFont="1" applyFill="1" applyBorder="1" applyAlignment="1" applyProtection="1">
      <alignment horizontal="center" vertical="center" wrapText="1" readingOrder="2"/>
      <protection hidden="1"/>
    </xf>
    <xf numFmtId="9" fontId="23" fillId="7" borderId="38" xfId="0" applyNumberFormat="1" applyFont="1" applyFill="1" applyBorder="1" applyAlignment="1" applyProtection="1">
      <alignment horizontal="center" vertical="center" wrapText="1" readingOrder="2"/>
      <protection hidden="1"/>
    </xf>
    <xf numFmtId="1" fontId="12" fillId="7" borderId="36" xfId="2" applyNumberFormat="1" applyFont="1" applyFill="1" applyBorder="1" applyAlignment="1" applyProtection="1">
      <alignment horizontal="center" vertical="center" wrapText="1" readingOrder="1"/>
      <protection locked="0" hidden="1"/>
    </xf>
    <xf numFmtId="1" fontId="12" fillId="7" borderId="26" xfId="0" applyNumberFormat="1" applyFont="1" applyFill="1" applyBorder="1" applyAlignment="1" applyProtection="1">
      <alignment horizontal="center" vertical="center" wrapText="1" readingOrder="2"/>
      <protection hidden="1"/>
    </xf>
    <xf numFmtId="1" fontId="12" fillId="7" borderId="37" xfId="0" applyNumberFormat="1" applyFont="1" applyFill="1" applyBorder="1" applyAlignment="1" applyProtection="1">
      <alignment horizontal="center" vertical="center" wrapText="1" readingOrder="2"/>
      <protection hidden="1"/>
    </xf>
    <xf numFmtId="1" fontId="12" fillId="7" borderId="34" xfId="2" applyNumberFormat="1" applyFont="1" applyFill="1" applyBorder="1" applyAlignment="1" applyProtection="1">
      <alignment horizontal="center" vertical="center" wrapText="1" readingOrder="1"/>
      <protection locked="0" hidden="1"/>
    </xf>
    <xf numFmtId="0" fontId="3" fillId="14" borderId="13" xfId="0" applyFont="1" applyFill="1" applyBorder="1" applyAlignment="1" applyProtection="1">
      <alignment horizontal="center"/>
      <protection hidden="1"/>
    </xf>
    <xf numFmtId="0" fontId="4" fillId="5" borderId="24" xfId="0" applyFont="1" applyFill="1" applyBorder="1" applyAlignment="1" applyProtection="1">
      <alignment horizontal="right" vertical="center" wrapText="1" readingOrder="2"/>
      <protection hidden="1"/>
    </xf>
    <xf numFmtId="49" fontId="4" fillId="5" borderId="6" xfId="0" applyNumberFormat="1" applyFont="1" applyFill="1" applyBorder="1" applyAlignment="1" applyProtection="1">
      <alignment horizontal="center" vertical="center" readingOrder="2"/>
      <protection hidden="1"/>
    </xf>
    <xf numFmtId="0" fontId="4" fillId="3" borderId="24" xfId="0" applyFont="1" applyFill="1" applyBorder="1" applyAlignment="1" applyProtection="1">
      <alignment horizontal="center" vertical="center" wrapText="1" readingOrder="2"/>
      <protection locked="0"/>
    </xf>
    <xf numFmtId="0" fontId="5" fillId="3" borderId="13" xfId="0" applyFont="1" applyFill="1" applyBorder="1" applyAlignment="1" applyProtection="1">
      <alignment horizontal="center" vertical="center" wrapText="1" readingOrder="2"/>
      <protection locked="0"/>
    </xf>
    <xf numFmtId="0" fontId="4" fillId="5" borderId="28" xfId="0" applyFont="1" applyFill="1" applyBorder="1" applyAlignment="1" applyProtection="1">
      <alignment horizontal="right" vertical="center" wrapText="1" readingOrder="2"/>
      <protection hidden="1"/>
    </xf>
    <xf numFmtId="0" fontId="11" fillId="18" borderId="3" xfId="0" applyFont="1" applyFill="1" applyBorder="1" applyAlignment="1" applyProtection="1">
      <alignment horizontal="center" vertical="center" wrapText="1" readingOrder="2"/>
      <protection hidden="1"/>
    </xf>
    <xf numFmtId="0" fontId="11" fillId="18" borderId="14" xfId="0" applyFont="1" applyFill="1" applyBorder="1" applyAlignment="1" applyProtection="1">
      <alignment horizontal="right" vertical="center" wrapText="1" readingOrder="2"/>
      <protection hidden="1"/>
    </xf>
    <xf numFmtId="9" fontId="13" fillId="18" borderId="1" xfId="0" applyNumberFormat="1" applyFont="1" applyFill="1" applyBorder="1" applyAlignment="1" applyProtection="1">
      <alignment horizontal="center" vertical="center" wrapText="1" readingOrder="2"/>
      <protection hidden="1"/>
    </xf>
    <xf numFmtId="14" fontId="11" fillId="18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11" fillId="18" borderId="1" xfId="0" applyFont="1" applyFill="1" applyBorder="1" applyAlignment="1" applyProtection="1">
      <alignment horizontal="right" vertical="center" wrapText="1" readingOrder="2"/>
      <protection hidden="1"/>
    </xf>
    <xf numFmtId="14" fontId="11" fillId="18" borderId="6" xfId="0" applyNumberFormat="1" applyFont="1" applyFill="1" applyBorder="1" applyAlignment="1" applyProtection="1">
      <alignment horizontal="center" vertical="center" wrapText="1" readingOrder="2"/>
      <protection hidden="1"/>
    </xf>
    <xf numFmtId="0" fontId="11" fillId="18" borderId="0" xfId="0" applyFont="1" applyFill="1" applyAlignment="1" applyProtection="1">
      <alignment horizontal="right" vertical="center" wrapText="1" readingOrder="2"/>
      <protection hidden="1"/>
    </xf>
    <xf numFmtId="9" fontId="13" fillId="18" borderId="17" xfId="0" applyNumberFormat="1" applyFont="1" applyFill="1" applyBorder="1" applyAlignment="1" applyProtection="1">
      <alignment horizontal="center" vertical="center" wrapText="1" readingOrder="2"/>
      <protection hidden="1"/>
    </xf>
    <xf numFmtId="9" fontId="13" fillId="18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4" fillId="8" borderId="5" xfId="0" applyFont="1" applyFill="1" applyBorder="1" applyAlignment="1" applyProtection="1">
      <alignment vertical="center" wrapText="1" readingOrder="2"/>
      <protection hidden="1"/>
    </xf>
    <xf numFmtId="9" fontId="14" fillId="15" borderId="30" xfId="2" applyFont="1" applyFill="1" applyBorder="1" applyAlignment="1" applyProtection="1">
      <alignment horizontal="center" vertical="center" wrapText="1" readingOrder="2"/>
      <protection hidden="1"/>
    </xf>
    <xf numFmtId="9" fontId="14" fillId="15" borderId="21" xfId="2" applyFont="1" applyFill="1" applyBorder="1" applyAlignment="1" applyProtection="1">
      <alignment horizontal="center" vertical="center" wrapText="1" readingOrder="2"/>
      <protection hidden="1"/>
    </xf>
    <xf numFmtId="0" fontId="24" fillId="6" borderId="14" xfId="0" applyFont="1" applyFill="1" applyBorder="1" applyAlignment="1" applyProtection="1">
      <alignment vertical="center" wrapText="1" readingOrder="2"/>
      <protection hidden="1"/>
    </xf>
    <xf numFmtId="0" fontId="11" fillId="19" borderId="1" xfId="0" applyFont="1" applyFill="1" applyBorder="1" applyAlignment="1" applyProtection="1">
      <alignment horizontal="center" vertical="center" wrapText="1" readingOrder="2"/>
      <protection hidden="1"/>
    </xf>
    <xf numFmtId="0" fontId="11" fillId="19" borderId="3" xfId="0" applyFont="1" applyFill="1" applyBorder="1" applyAlignment="1" applyProtection="1">
      <alignment horizontal="center" vertical="center" wrapText="1" readingOrder="2"/>
      <protection hidden="1"/>
    </xf>
    <xf numFmtId="0" fontId="18" fillId="19" borderId="24" xfId="0" applyFont="1" applyFill="1" applyBorder="1" applyAlignment="1" applyProtection="1">
      <alignment horizontal="center" vertical="center" wrapText="1" readingOrder="2"/>
      <protection hidden="1"/>
    </xf>
    <xf numFmtId="0" fontId="18" fillId="19" borderId="13" xfId="0" applyFont="1" applyFill="1" applyBorder="1" applyAlignment="1" applyProtection="1">
      <alignment horizontal="center" vertical="center" wrapText="1" readingOrder="2"/>
      <protection hidden="1"/>
    </xf>
    <xf numFmtId="9" fontId="24" fillId="11" borderId="15" xfId="2" applyFont="1" applyFill="1" applyBorder="1" applyAlignment="1" applyProtection="1">
      <alignment horizontal="center" vertical="center" wrapText="1" readingOrder="2"/>
      <protection hidden="1"/>
    </xf>
    <xf numFmtId="0" fontId="14" fillId="3" borderId="10" xfId="0" applyFont="1" applyFill="1" applyBorder="1" applyAlignment="1" applyProtection="1">
      <alignment horizontal="center" vertical="center" wrapText="1" readingOrder="2"/>
      <protection locked="0" hidden="1"/>
    </xf>
    <xf numFmtId="0" fontId="14" fillId="3" borderId="9" xfId="0" applyFont="1" applyFill="1" applyBorder="1" applyAlignment="1" applyProtection="1">
      <alignment horizontal="center" vertical="center" wrapText="1" readingOrder="2"/>
      <protection locked="0" hidden="1"/>
    </xf>
    <xf numFmtId="0" fontId="14" fillId="3" borderId="26" xfId="0" applyFont="1" applyFill="1" applyBorder="1" applyAlignment="1" applyProtection="1">
      <alignment horizontal="center" vertical="center" wrapText="1" readingOrder="2"/>
      <protection locked="0" hidden="1"/>
    </xf>
    <xf numFmtId="0" fontId="14" fillId="3" borderId="11" xfId="0" applyFont="1" applyFill="1" applyBorder="1" applyAlignment="1" applyProtection="1">
      <alignment horizontal="center" vertical="center" wrapText="1" readingOrder="2"/>
      <protection locked="0" hidden="1"/>
    </xf>
    <xf numFmtId="0" fontId="14" fillId="3" borderId="37" xfId="0" applyFont="1" applyFill="1" applyBorder="1" applyAlignment="1" applyProtection="1">
      <alignment horizontal="center" vertical="center" wrapText="1" readingOrder="2"/>
      <protection locked="0" hidden="1"/>
    </xf>
    <xf numFmtId="0" fontId="14" fillId="3" borderId="13" xfId="0" applyFont="1" applyFill="1" applyBorder="1" applyAlignment="1" applyProtection="1">
      <alignment horizontal="center" vertical="center" wrapText="1" readingOrder="2"/>
      <protection locked="0" hidden="1"/>
    </xf>
    <xf numFmtId="0" fontId="14" fillId="3" borderId="29" xfId="0" applyFont="1" applyFill="1" applyBorder="1" applyAlignment="1" applyProtection="1">
      <alignment horizontal="center" vertical="center" wrapText="1" readingOrder="2"/>
      <protection locked="0" hidden="1"/>
    </xf>
    <xf numFmtId="0" fontId="14" fillId="3" borderId="31" xfId="0" applyFont="1" applyFill="1" applyBorder="1" applyAlignment="1" applyProtection="1">
      <alignment horizontal="center" vertical="center" wrapText="1" readingOrder="2"/>
      <protection locked="0" hidden="1"/>
    </xf>
    <xf numFmtId="0" fontId="14" fillId="8" borderId="11" xfId="0" applyFont="1" applyFill="1" applyBorder="1" applyAlignment="1" applyProtection="1">
      <alignment vertical="center" wrapText="1" readingOrder="2"/>
      <protection hidden="1"/>
    </xf>
    <xf numFmtId="9" fontId="14" fillId="15" borderId="12" xfId="2" applyFont="1" applyFill="1" applyBorder="1" applyAlignment="1" applyProtection="1">
      <alignment horizontal="center" vertical="center" wrapText="1" readingOrder="2"/>
      <protection hidden="1"/>
    </xf>
    <xf numFmtId="0" fontId="23" fillId="7" borderId="31" xfId="0" applyFont="1" applyFill="1" applyBorder="1" applyAlignment="1" applyProtection="1">
      <alignment horizontal="right" vertical="center" wrapText="1" readingOrder="2"/>
      <protection hidden="1"/>
    </xf>
    <xf numFmtId="9" fontId="23" fillId="7" borderId="39" xfId="0" applyNumberFormat="1" applyFont="1" applyFill="1" applyBorder="1" applyAlignment="1" applyProtection="1">
      <alignment horizontal="center" vertical="center" wrapText="1" readingOrder="2"/>
      <protection hidden="1"/>
    </xf>
    <xf numFmtId="0" fontId="24" fillId="12" borderId="2" xfId="0" applyFont="1" applyFill="1" applyBorder="1" applyAlignment="1" applyProtection="1">
      <alignment horizontal="center" vertical="center" wrapText="1" readingOrder="2"/>
      <protection locked="0" hidden="1"/>
    </xf>
    <xf numFmtId="0" fontId="24" fillId="12" borderId="14" xfId="0" applyFont="1" applyFill="1" applyBorder="1" applyAlignment="1" applyProtection="1">
      <alignment horizontal="center" vertical="center" wrapText="1" readingOrder="2"/>
      <protection locked="0" hidden="1"/>
    </xf>
    <xf numFmtId="0" fontId="4" fillId="5" borderId="27" xfId="0" applyFont="1" applyFill="1" applyBorder="1" applyAlignment="1" applyProtection="1">
      <alignment horizontal="right" vertical="center" wrapText="1" readingOrder="2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right" vertical="center" wrapText="1" readingOrder="2"/>
      <protection hidden="1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 readingOrder="2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49" fontId="4" fillId="5" borderId="5" xfId="0" applyNumberFormat="1" applyFont="1" applyFill="1" applyBorder="1" applyAlignment="1" applyProtection="1">
      <alignment horizontal="center" vertical="center" readingOrder="2"/>
      <protection hidden="1"/>
    </xf>
    <xf numFmtId="1" fontId="12" fillId="7" borderId="29" xfId="0" applyNumberFormat="1" applyFont="1" applyFill="1" applyBorder="1" applyAlignment="1" applyProtection="1">
      <alignment horizontal="center" vertical="center" wrapText="1" readingOrder="2"/>
      <protection hidden="1"/>
    </xf>
    <xf numFmtId="1" fontId="12" fillId="7" borderId="40" xfId="2" applyNumberFormat="1" applyFont="1" applyFill="1" applyBorder="1" applyAlignment="1" applyProtection="1">
      <alignment horizontal="center" vertical="center" wrapText="1" readingOrder="1"/>
      <protection locked="0" hidden="1"/>
    </xf>
    <xf numFmtId="0" fontId="11" fillId="18" borderId="7" xfId="0" applyFont="1" applyFill="1" applyBorder="1" applyAlignment="1" applyProtection="1">
      <alignment horizontal="center" vertical="center" wrapText="1" readingOrder="2"/>
      <protection hidden="1"/>
    </xf>
    <xf numFmtId="0" fontId="11" fillId="18" borderId="7" xfId="0" applyFont="1" applyFill="1" applyBorder="1" applyAlignment="1" applyProtection="1">
      <alignment horizontal="right" vertical="center" wrapText="1" readingOrder="2"/>
      <protection hidden="1"/>
    </xf>
    <xf numFmtId="9" fontId="13" fillId="18" borderId="7" xfId="0" applyNumberFormat="1" applyFont="1" applyFill="1" applyBorder="1" applyAlignment="1" applyProtection="1">
      <alignment horizontal="center" vertical="center" wrapText="1" readingOrder="2"/>
      <protection hidden="1"/>
    </xf>
    <xf numFmtId="14" fontId="23" fillId="7" borderId="27" xfId="0" applyNumberFormat="1" applyFont="1" applyFill="1" applyBorder="1" applyAlignment="1" applyProtection="1">
      <alignment horizontal="center" vertical="center" wrapText="1" readingOrder="2"/>
      <protection hidden="1"/>
    </xf>
    <xf numFmtId="14" fontId="11" fillId="18" borderId="7" xfId="0" applyNumberFormat="1" applyFont="1" applyFill="1" applyBorder="1" applyAlignment="1" applyProtection="1">
      <alignment horizontal="center" vertical="center" wrapText="1" readingOrder="2"/>
      <protection hidden="1"/>
    </xf>
    <xf numFmtId="0" fontId="11" fillId="18" borderId="35" xfId="0" applyFont="1" applyFill="1" applyBorder="1" applyAlignment="1" applyProtection="1">
      <alignment horizontal="right" vertical="center" wrapText="1" readingOrder="2"/>
      <protection hidden="1"/>
    </xf>
    <xf numFmtId="1" fontId="12" fillId="7" borderId="25" xfId="0" applyNumberFormat="1" applyFont="1" applyFill="1" applyBorder="1" applyAlignment="1" applyProtection="1">
      <alignment horizontal="center" vertical="center" wrapText="1" readingOrder="2"/>
      <protection hidden="1"/>
    </xf>
    <xf numFmtId="1" fontId="12" fillId="7" borderId="41" xfId="0" applyNumberFormat="1" applyFont="1" applyFill="1" applyBorder="1" applyAlignment="1" applyProtection="1">
      <alignment horizontal="center" vertical="center" wrapText="1" readingOrder="2"/>
      <protection hidden="1"/>
    </xf>
    <xf numFmtId="1" fontId="12" fillId="7" borderId="42" xfId="2" applyNumberFormat="1" applyFont="1" applyFill="1" applyBorder="1" applyAlignment="1" applyProtection="1">
      <alignment horizontal="center" vertical="center" wrapText="1" readingOrder="1"/>
      <protection locked="0" hidden="1"/>
    </xf>
    <xf numFmtId="0" fontId="11" fillId="21" borderId="1" xfId="0" applyFont="1" applyFill="1" applyBorder="1" applyAlignment="1" applyProtection="1">
      <alignment horizontal="center" vertical="center" wrapText="1" readingOrder="2"/>
      <protection hidden="1"/>
    </xf>
    <xf numFmtId="0" fontId="11" fillId="21" borderId="3" xfId="0" applyFont="1" applyFill="1" applyBorder="1" applyAlignment="1" applyProtection="1">
      <alignment horizontal="center" vertical="center" wrapText="1" readingOrder="2"/>
      <protection hidden="1"/>
    </xf>
    <xf numFmtId="0" fontId="18" fillId="21" borderId="24" xfId="0" applyFont="1" applyFill="1" applyBorder="1" applyAlignment="1" applyProtection="1">
      <alignment horizontal="center" vertical="center" wrapText="1" readingOrder="2"/>
      <protection hidden="1"/>
    </xf>
    <xf numFmtId="0" fontId="18" fillId="21" borderId="13" xfId="0" applyFont="1" applyFill="1" applyBorder="1" applyAlignment="1" applyProtection="1">
      <alignment horizontal="center" vertical="center" wrapText="1" readingOrder="2"/>
      <protection hidden="1"/>
    </xf>
    <xf numFmtId="0" fontId="24" fillId="20" borderId="14" xfId="0" applyFont="1" applyFill="1" applyBorder="1" applyAlignment="1" applyProtection="1">
      <alignment vertical="center" wrapText="1" readingOrder="2"/>
      <protection hidden="1"/>
    </xf>
    <xf numFmtId="0" fontId="14" fillId="14" borderId="9" xfId="0" applyFont="1" applyFill="1" applyBorder="1" applyAlignment="1" applyProtection="1">
      <alignment vertical="center" wrapText="1" readingOrder="2"/>
      <protection hidden="1"/>
    </xf>
    <xf numFmtId="0" fontId="14" fillId="14" borderId="5" xfId="0" applyFont="1" applyFill="1" applyBorder="1" applyAlignment="1" applyProtection="1">
      <alignment vertical="center" wrapText="1" readingOrder="2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20" fillId="16" borderId="43" xfId="0" applyFont="1" applyFill="1" applyBorder="1" applyAlignment="1" applyProtection="1">
      <alignment horizontal="center" vertical="center" readingOrder="2"/>
      <protection hidden="1"/>
    </xf>
    <xf numFmtId="0" fontId="20" fillId="16" borderId="44" xfId="0" applyFont="1" applyFill="1" applyBorder="1" applyAlignment="1" applyProtection="1">
      <alignment horizontal="center" vertical="center" readingOrder="2"/>
      <protection hidden="1"/>
    </xf>
    <xf numFmtId="0" fontId="20" fillId="16" borderId="45" xfId="0" applyFont="1" applyFill="1" applyBorder="1" applyAlignment="1" applyProtection="1">
      <alignment horizontal="center" vertical="center" readingOrder="2"/>
      <protection hidden="1"/>
    </xf>
    <xf numFmtId="0" fontId="22" fillId="16" borderId="46" xfId="0" applyFont="1" applyFill="1" applyBorder="1" applyAlignment="1" applyProtection="1">
      <alignment horizontal="center" vertical="center" wrapText="1"/>
      <protection hidden="1"/>
    </xf>
    <xf numFmtId="0" fontId="22" fillId="16" borderId="12" xfId="0" applyFont="1" applyFill="1" applyBorder="1" applyAlignment="1" applyProtection="1">
      <alignment horizontal="center" vertical="center" wrapText="1"/>
      <protection hidden="1"/>
    </xf>
    <xf numFmtId="0" fontId="19" fillId="17" borderId="31" xfId="0" applyFont="1" applyFill="1" applyBorder="1" applyAlignment="1" applyProtection="1">
      <alignment vertical="center"/>
      <protection hidden="1"/>
    </xf>
    <xf numFmtId="9" fontId="0" fillId="17" borderId="47" xfId="2" applyFont="1" applyFill="1" applyBorder="1" applyAlignment="1" applyProtection="1">
      <alignment horizontal="center" vertical="center"/>
      <protection locked="0"/>
    </xf>
    <xf numFmtId="9" fontId="0" fillId="17" borderId="33" xfId="2" applyFont="1" applyFill="1" applyBorder="1" applyAlignment="1" applyProtection="1">
      <alignment horizontal="center" vertical="center"/>
      <protection locked="0"/>
    </xf>
    <xf numFmtId="0" fontId="19" fillId="12" borderId="13" xfId="0" applyFont="1" applyFill="1" applyBorder="1" applyAlignment="1" applyProtection="1">
      <alignment vertical="center"/>
      <protection hidden="1"/>
    </xf>
    <xf numFmtId="2" fontId="19" fillId="12" borderId="48" xfId="0" applyNumberFormat="1" applyFont="1" applyFill="1" applyBorder="1" applyAlignment="1" applyProtection="1">
      <alignment horizontal="center" vertical="center"/>
      <protection hidden="1"/>
    </xf>
    <xf numFmtId="2" fontId="19" fillId="12" borderId="32" xfId="0" applyNumberFormat="1" applyFont="1" applyFill="1" applyBorder="1" applyAlignment="1" applyProtection="1">
      <alignment horizontal="center" vertical="center"/>
      <protection hidden="1"/>
    </xf>
    <xf numFmtId="9" fontId="0" fillId="0" borderId="0" xfId="0" applyNumberFormat="1" applyProtection="1">
      <protection hidden="1"/>
    </xf>
    <xf numFmtId="0" fontId="20" fillId="16" borderId="49" xfId="0" applyFont="1" applyFill="1" applyBorder="1" applyAlignment="1" applyProtection="1">
      <alignment horizontal="center" vertical="center" readingOrder="2"/>
      <protection hidden="1"/>
    </xf>
    <xf numFmtId="0" fontId="19" fillId="16" borderId="25" xfId="0" applyFont="1" applyFill="1" applyBorder="1" applyAlignment="1" applyProtection="1">
      <alignment horizontal="center"/>
      <protection hidden="1"/>
    </xf>
    <xf numFmtId="0" fontId="19" fillId="16" borderId="34" xfId="0" applyFont="1" applyFill="1" applyBorder="1" applyProtection="1">
      <protection hidden="1"/>
    </xf>
    <xf numFmtId="0" fontId="22" fillId="16" borderId="50" xfId="0" applyFont="1" applyFill="1" applyBorder="1" applyAlignment="1" applyProtection="1">
      <alignment horizontal="center" vertical="center" wrapText="1"/>
      <protection hidden="1"/>
    </xf>
    <xf numFmtId="0" fontId="22" fillId="16" borderId="30" xfId="0" applyFont="1" applyFill="1" applyBorder="1" applyAlignment="1" applyProtection="1">
      <alignment horizontal="center" vertical="center" wrapText="1"/>
      <protection hidden="1"/>
    </xf>
    <xf numFmtId="9" fontId="0" fillId="4" borderId="26" xfId="0" applyNumberFormat="1" applyFill="1" applyBorder="1" applyAlignment="1" applyProtection="1">
      <alignment horizontal="center"/>
      <protection hidden="1"/>
    </xf>
    <xf numFmtId="0" fontId="21" fillId="4" borderId="23" xfId="0" applyFont="1" applyFill="1" applyBorder="1" applyProtection="1">
      <protection hidden="1"/>
    </xf>
    <xf numFmtId="2" fontId="21" fillId="4" borderId="46" xfId="0" applyNumberFormat="1" applyFont="1" applyFill="1" applyBorder="1" applyAlignment="1" applyProtection="1">
      <alignment horizontal="center" vertical="center"/>
      <protection hidden="1"/>
    </xf>
    <xf numFmtId="2" fontId="21" fillId="4" borderId="12" xfId="0" applyNumberFormat="1" applyFont="1" applyFill="1" applyBorder="1" applyAlignment="1" applyProtection="1">
      <alignment horizontal="center" vertical="center"/>
      <protection hidden="1"/>
    </xf>
    <xf numFmtId="2" fontId="21" fillId="4" borderId="51" xfId="0" applyNumberFormat="1" applyFont="1" applyFill="1" applyBorder="1" applyAlignment="1" applyProtection="1">
      <alignment horizontal="center" vertical="center"/>
      <protection hidden="1"/>
    </xf>
    <xf numFmtId="2" fontId="21" fillId="4" borderId="23" xfId="0" applyNumberFormat="1" applyFont="1" applyFill="1" applyBorder="1" applyAlignment="1" applyProtection="1">
      <alignment horizontal="center" vertical="center"/>
      <protection hidden="1"/>
    </xf>
    <xf numFmtId="9" fontId="25" fillId="13" borderId="26" xfId="0" applyNumberFormat="1" applyFont="1" applyFill="1" applyBorder="1" applyAlignment="1" applyProtection="1">
      <alignment horizontal="center" vertical="center"/>
      <protection hidden="1"/>
    </xf>
    <xf numFmtId="0" fontId="25" fillId="13" borderId="23" xfId="0" applyFont="1" applyFill="1" applyBorder="1" applyAlignment="1" applyProtection="1">
      <alignment vertical="center"/>
      <protection hidden="1"/>
    </xf>
    <xf numFmtId="2" fontId="25" fillId="13" borderId="46" xfId="0" applyNumberFormat="1" applyFont="1" applyFill="1" applyBorder="1" applyAlignment="1" applyProtection="1">
      <alignment horizontal="center" vertical="center"/>
      <protection hidden="1"/>
    </xf>
    <xf numFmtId="2" fontId="25" fillId="13" borderId="51" xfId="0" applyNumberFormat="1" applyFont="1" applyFill="1" applyBorder="1" applyAlignment="1" applyProtection="1">
      <alignment horizontal="center" vertical="center"/>
      <protection hidden="1"/>
    </xf>
    <xf numFmtId="2" fontId="25" fillId="13" borderId="23" xfId="0" applyNumberFormat="1" applyFont="1" applyFill="1" applyBorder="1" applyAlignment="1" applyProtection="1">
      <alignment horizontal="center" vertical="center"/>
      <protection hidden="1"/>
    </xf>
    <xf numFmtId="0" fontId="19" fillId="11" borderId="52" xfId="0" applyFont="1" applyFill="1" applyBorder="1" applyAlignment="1" applyProtection="1">
      <alignment horizontal="center" vertical="center"/>
      <protection hidden="1"/>
    </xf>
    <xf numFmtId="0" fontId="19" fillId="11" borderId="36" xfId="0" applyFont="1" applyFill="1" applyBorder="1" applyAlignment="1" applyProtection="1">
      <alignment horizontal="center" vertical="center"/>
      <protection hidden="1"/>
    </xf>
    <xf numFmtId="0" fontId="8" fillId="14" borderId="1" xfId="0" applyFont="1" applyFill="1" applyBorder="1" applyAlignment="1" applyProtection="1">
      <alignment horizontal="center" vertical="center" wrapText="1" readingOrder="2"/>
      <protection hidden="1"/>
    </xf>
    <xf numFmtId="0" fontId="8" fillId="14" borderId="20" xfId="0" applyFont="1" applyFill="1" applyBorder="1" applyAlignment="1" applyProtection="1">
      <alignment horizontal="center" vertical="center" wrapText="1" readingOrder="2"/>
      <protection hidden="1"/>
    </xf>
    <xf numFmtId="0" fontId="8" fillId="14" borderId="17" xfId="0" applyFont="1" applyFill="1" applyBorder="1" applyAlignment="1" applyProtection="1">
      <alignment horizontal="center" vertical="center" wrapText="1" readingOrder="2"/>
      <protection hidden="1"/>
    </xf>
    <xf numFmtId="0" fontId="8" fillId="14" borderId="22" xfId="0" applyFont="1" applyFill="1" applyBorder="1" applyAlignment="1" applyProtection="1">
      <alignment horizontal="center" vertical="center" wrapText="1" readingOrder="2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19" xfId="0" applyFont="1" applyFill="1" applyBorder="1" applyAlignment="1" applyProtection="1">
      <alignment horizontal="center" vertical="center" wrapText="1"/>
      <protection hidden="1"/>
    </xf>
    <xf numFmtId="49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49" fontId="9" fillId="2" borderId="6" xfId="0" applyNumberFormat="1" applyFont="1" applyFill="1" applyBorder="1" applyAlignment="1" applyProtection="1">
      <alignment horizontal="center" vertical="center" wrapText="1"/>
      <protection hidden="1"/>
    </xf>
    <xf numFmtId="49" fontId="9" fillId="2" borderId="5" xfId="0" applyNumberFormat="1" applyFont="1" applyFill="1" applyBorder="1" applyAlignment="1" applyProtection="1">
      <alignment horizontal="center" vertical="center" wrapText="1"/>
      <protection hidden="1"/>
    </xf>
    <xf numFmtId="1" fontId="12" fillId="18" borderId="2" xfId="0" applyNumberFormat="1" applyFont="1" applyFill="1" applyBorder="1" applyAlignment="1" applyProtection="1">
      <alignment horizontal="center" vertical="center" wrapText="1" readingOrder="2"/>
      <protection hidden="1"/>
    </xf>
    <xf numFmtId="1" fontId="12" fillId="18" borderId="15" xfId="0" applyNumberFormat="1" applyFont="1" applyFill="1" applyBorder="1" applyAlignment="1" applyProtection="1">
      <alignment horizontal="center" vertical="center" wrapText="1" readingOrder="2"/>
      <protection hidden="1"/>
    </xf>
    <xf numFmtId="0" fontId="16" fillId="10" borderId="8" xfId="0" applyFont="1" applyFill="1" applyBorder="1" applyAlignment="1" applyProtection="1">
      <alignment horizontal="center" vertical="center" wrapText="1" readingOrder="2"/>
      <protection hidden="1"/>
    </xf>
    <xf numFmtId="0" fontId="16" fillId="10" borderId="35" xfId="0" applyFont="1" applyFill="1" applyBorder="1" applyAlignment="1" applyProtection="1">
      <alignment horizontal="center" vertical="center" wrapText="1" readingOrder="2"/>
      <protection hidden="1"/>
    </xf>
    <xf numFmtId="0" fontId="17" fillId="0" borderId="7" xfId="0" applyFont="1" applyBorder="1" applyAlignment="1" applyProtection="1">
      <alignment horizontal="center" vertical="center"/>
      <protection hidden="1"/>
    </xf>
    <xf numFmtId="0" fontId="15" fillId="9" borderId="4" xfId="0" applyFont="1" applyFill="1" applyBorder="1" applyAlignment="1" applyProtection="1">
      <alignment horizontal="center" vertical="center" wrapText="1" readingOrder="2"/>
      <protection hidden="1"/>
    </xf>
    <xf numFmtId="0" fontId="15" fillId="9" borderId="18" xfId="0" applyFont="1" applyFill="1" applyBorder="1" applyAlignment="1" applyProtection="1">
      <alignment horizontal="center" vertical="center" wrapText="1" readingOrder="2"/>
      <protection hidden="1"/>
    </xf>
    <xf numFmtId="2" fontId="15" fillId="9" borderId="4" xfId="0" applyNumberFormat="1" applyFont="1" applyFill="1" applyBorder="1" applyAlignment="1" applyProtection="1">
      <alignment horizontal="center" vertical="center" wrapText="1" readingOrder="2"/>
      <protection hidden="1"/>
    </xf>
    <xf numFmtId="2" fontId="15" fillId="9" borderId="21" xfId="0" applyNumberFormat="1" applyFont="1" applyFill="1" applyBorder="1" applyAlignment="1" applyProtection="1">
      <alignment horizontal="center" vertical="center" wrapText="1" readingOrder="2"/>
      <protection hidden="1"/>
    </xf>
    <xf numFmtId="0" fontId="18" fillId="6" borderId="28" xfId="0" applyFont="1" applyFill="1" applyBorder="1" applyAlignment="1" applyProtection="1">
      <alignment horizontal="center" vertical="center" wrapText="1" readingOrder="2"/>
      <protection hidden="1"/>
    </xf>
    <xf numFmtId="0" fontId="18" fillId="6" borderId="12" xfId="0" applyFont="1" applyFill="1" applyBorder="1" applyAlignment="1" applyProtection="1">
      <alignment horizontal="center" vertical="center" wrapText="1" readingOrder="2"/>
      <protection hidden="1"/>
    </xf>
    <xf numFmtId="0" fontId="11" fillId="6" borderId="3" xfId="0" applyFont="1" applyFill="1" applyBorder="1" applyAlignment="1" applyProtection="1">
      <alignment horizontal="center" vertical="center" wrapText="1" readingOrder="2"/>
      <protection hidden="1"/>
    </xf>
    <xf numFmtId="0" fontId="11" fillId="6" borderId="6" xfId="0" applyFont="1" applyFill="1" applyBorder="1" applyAlignment="1" applyProtection="1">
      <alignment horizontal="center" vertical="center" wrapText="1" readingOrder="2"/>
      <protection hidden="1"/>
    </xf>
    <xf numFmtId="0" fontId="11" fillId="6" borderId="5" xfId="0" applyFont="1" applyFill="1" applyBorder="1" applyAlignment="1" applyProtection="1">
      <alignment horizontal="center" vertical="center" wrapText="1" readingOrder="2"/>
      <protection hidden="1"/>
    </xf>
    <xf numFmtId="0" fontId="11" fillId="6" borderId="16" xfId="0" applyFont="1" applyFill="1" applyBorder="1" applyAlignment="1" applyProtection="1">
      <alignment horizontal="center" vertical="center" wrapText="1" readingOrder="2"/>
      <protection hidden="1"/>
    </xf>
    <xf numFmtId="0" fontId="11" fillId="6" borderId="0" xfId="0" applyFont="1" applyFill="1" applyAlignment="1" applyProtection="1">
      <alignment horizontal="center" vertical="center" wrapText="1" readingOrder="2"/>
      <protection hidden="1"/>
    </xf>
    <xf numFmtId="0" fontId="11" fillId="6" borderId="18" xfId="0" applyFont="1" applyFill="1" applyBorder="1" applyAlignment="1" applyProtection="1">
      <alignment horizontal="center" vertical="center" wrapText="1" readingOrder="2"/>
      <protection hidden="1"/>
    </xf>
    <xf numFmtId="0" fontId="12" fillId="6" borderId="3" xfId="0" applyFont="1" applyFill="1" applyBorder="1" applyAlignment="1" applyProtection="1">
      <alignment horizontal="center" vertical="center" wrapText="1" readingOrder="2"/>
      <protection hidden="1"/>
    </xf>
    <xf numFmtId="0" fontId="12" fillId="6" borderId="6" xfId="0" applyFont="1" applyFill="1" applyBorder="1" applyAlignment="1" applyProtection="1">
      <alignment horizontal="center" vertical="center" wrapText="1" readingOrder="2"/>
      <protection hidden="1"/>
    </xf>
    <xf numFmtId="0" fontId="12" fillId="6" borderId="5" xfId="0" applyFont="1" applyFill="1" applyBorder="1" applyAlignment="1" applyProtection="1">
      <alignment horizontal="center" vertical="center" wrapText="1" readingOrder="2"/>
      <protection hidden="1"/>
    </xf>
    <xf numFmtId="0" fontId="11" fillId="6" borderId="1" xfId="0" applyFont="1" applyFill="1" applyBorder="1" applyAlignment="1" applyProtection="1">
      <alignment horizontal="center" vertical="center" wrapText="1" readingOrder="2"/>
      <protection hidden="1"/>
    </xf>
    <xf numFmtId="0" fontId="11" fillId="6" borderId="20" xfId="0" applyFont="1" applyFill="1" applyBorder="1" applyAlignment="1" applyProtection="1">
      <alignment horizontal="center" vertical="center" wrapText="1" readingOrder="2"/>
      <protection hidden="1"/>
    </xf>
    <xf numFmtId="0" fontId="11" fillId="21" borderId="1" xfId="0" applyFont="1" applyFill="1" applyBorder="1" applyAlignment="1" applyProtection="1">
      <alignment horizontal="center" vertical="center" wrapText="1" readingOrder="2"/>
      <protection hidden="1"/>
    </xf>
    <xf numFmtId="0" fontId="11" fillId="21" borderId="4" xfId="0" applyFont="1" applyFill="1" applyBorder="1" applyAlignment="1" applyProtection="1">
      <alignment horizontal="center" vertical="center" wrapText="1" readingOrder="2"/>
      <protection hidden="1"/>
    </xf>
    <xf numFmtId="0" fontId="12" fillId="21" borderId="3" xfId="0" applyFont="1" applyFill="1" applyBorder="1" applyAlignment="1" applyProtection="1">
      <alignment horizontal="center" vertical="center" wrapText="1" readingOrder="2"/>
      <protection hidden="1"/>
    </xf>
    <xf numFmtId="0" fontId="12" fillId="21" borderId="5" xfId="0" applyFont="1" applyFill="1" applyBorder="1" applyAlignment="1" applyProtection="1">
      <alignment horizontal="center" vertical="center" wrapText="1" readingOrder="2"/>
      <protection hidden="1"/>
    </xf>
    <xf numFmtId="0" fontId="11" fillId="19" borderId="1" xfId="0" applyFont="1" applyFill="1" applyBorder="1" applyAlignment="1" applyProtection="1">
      <alignment horizontal="center" vertical="center" wrapText="1" readingOrder="2"/>
      <protection hidden="1"/>
    </xf>
    <xf numFmtId="0" fontId="11" fillId="19" borderId="4" xfId="0" applyFont="1" applyFill="1" applyBorder="1" applyAlignment="1" applyProtection="1">
      <alignment horizontal="center" vertical="center" wrapText="1" readingOrder="2"/>
      <protection hidden="1"/>
    </xf>
    <xf numFmtId="0" fontId="12" fillId="19" borderId="3" xfId="0" applyFont="1" applyFill="1" applyBorder="1" applyAlignment="1" applyProtection="1">
      <alignment horizontal="center" vertical="center" wrapText="1" readingOrder="2"/>
      <protection hidden="1"/>
    </xf>
    <xf numFmtId="0" fontId="12" fillId="19" borderId="5" xfId="0" applyFont="1" applyFill="1" applyBorder="1" applyAlignment="1" applyProtection="1">
      <alignment horizontal="center" vertical="center" wrapText="1" readingOrder="2"/>
      <protection hidden="1"/>
    </xf>
    <xf numFmtId="0" fontId="19" fillId="16" borderId="3" xfId="0" applyFont="1" applyFill="1" applyBorder="1" applyAlignment="1" applyProtection="1">
      <alignment horizontal="center" vertical="center"/>
      <protection hidden="1"/>
    </xf>
    <xf numFmtId="0" fontId="19" fillId="16" borderId="9" xfId="0" applyFont="1" applyFill="1" applyBorder="1" applyAlignment="1" applyProtection="1">
      <alignment horizontal="center" vertical="center"/>
      <protection hidden="1"/>
    </xf>
    <xf numFmtId="0" fontId="19" fillId="16" borderId="2" xfId="0" applyFont="1" applyFill="1" applyBorder="1" applyAlignment="1" applyProtection="1">
      <alignment horizontal="center"/>
      <protection hidden="1"/>
    </xf>
    <xf numFmtId="0" fontId="19" fillId="16" borderId="15" xfId="0" applyFont="1" applyFill="1" applyBorder="1" applyAlignment="1" applyProtection="1">
      <alignment horizontal="center"/>
      <protection hidden="1"/>
    </xf>
    <xf numFmtId="0" fontId="19" fillId="11" borderId="24" xfId="0" applyFont="1" applyFill="1" applyBorder="1" applyAlignment="1" applyProtection="1">
      <alignment horizontal="center" vertical="center"/>
      <protection hidden="1"/>
    </xf>
    <xf numFmtId="0" fontId="19" fillId="11" borderId="32" xfId="0" applyFont="1" applyFill="1" applyBorder="1" applyAlignment="1" applyProtection="1">
      <alignment horizontal="center" vertical="center"/>
      <protection hidden="1"/>
    </xf>
    <xf numFmtId="1" fontId="23" fillId="7" borderId="41" xfId="0" applyNumberFormat="1" applyFont="1" applyFill="1" applyBorder="1" applyAlignment="1" applyProtection="1">
      <alignment horizontal="center" vertical="center" wrapText="1" readingOrder="2"/>
      <protection hidden="1"/>
    </xf>
  </cellXfs>
  <cellStyles count="3">
    <cellStyle name="Normal" xfId="0" builtinId="0"/>
    <cellStyle name="Percent" xfId="2" builtinId="5"/>
    <cellStyle name="היפר-קישור" xfId="1" builtinId="8"/>
  </cellStyles>
  <dxfs count="34"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E7E8FF"/>
      <color rgb="FFEBFEFF"/>
      <color rgb="FFF2DDFF"/>
      <color rgb="FFF9EFFF"/>
      <color rgb="FFFFEBF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B1:H42"/>
  <sheetViews>
    <sheetView rightToLeft="1" view="pageBreakPreview" zoomScale="80" zoomScaleNormal="90" zoomScaleSheetLayoutView="80" workbookViewId="0"/>
  </sheetViews>
  <sheetFormatPr defaultColWidth="9" defaultRowHeight="15.3" x14ac:dyDescent="0.3"/>
  <cols>
    <col min="1" max="1" width="1.36328125" style="1" customWidth="1"/>
    <col min="2" max="2" width="14.7265625" style="1" customWidth="1"/>
    <col min="3" max="3" width="10.36328125" style="1" customWidth="1"/>
    <col min="4" max="4" width="94.81640625" style="1" customWidth="1"/>
    <col min="5" max="7" width="18.7265625" style="1" customWidth="1"/>
    <col min="8" max="16384" width="9" style="1"/>
  </cols>
  <sheetData>
    <row r="1" spans="2:8" ht="9.85" customHeight="1" thickBot="1" x14ac:dyDescent="0.35">
      <c r="D1" s="6"/>
      <c r="E1" s="5"/>
      <c r="F1" s="5"/>
      <c r="G1" s="5"/>
    </row>
    <row r="2" spans="2:8" x14ac:dyDescent="0.3">
      <c r="B2" s="146" t="s">
        <v>61</v>
      </c>
      <c r="C2" s="147"/>
      <c r="D2" s="19" t="s">
        <v>10</v>
      </c>
      <c r="E2" s="20">
        <v>1</v>
      </c>
      <c r="F2" s="20">
        <v>2</v>
      </c>
      <c r="G2" s="20">
        <v>3</v>
      </c>
    </row>
    <row r="3" spans="2:8" x14ac:dyDescent="0.3">
      <c r="B3" s="148"/>
      <c r="C3" s="149"/>
      <c r="D3" s="12" t="s">
        <v>0</v>
      </c>
      <c r="E3" s="13"/>
      <c r="F3" s="13"/>
      <c r="G3" s="13"/>
    </row>
    <row r="4" spans="2:8" x14ac:dyDescent="0.3">
      <c r="B4" s="148"/>
      <c r="C4" s="149"/>
      <c r="D4" s="12" t="s">
        <v>13</v>
      </c>
      <c r="E4" s="13"/>
      <c r="F4" s="13"/>
      <c r="G4" s="13"/>
    </row>
    <row r="5" spans="2:8" x14ac:dyDescent="0.3">
      <c r="B5" s="148"/>
      <c r="C5" s="149"/>
      <c r="D5" s="12" t="s">
        <v>1</v>
      </c>
      <c r="E5" s="14"/>
      <c r="F5" s="14"/>
      <c r="G5" s="14"/>
    </row>
    <row r="6" spans="2:8" x14ac:dyDescent="0.3">
      <c r="B6" s="148"/>
      <c r="C6" s="149"/>
      <c r="D6" s="12" t="s">
        <v>2</v>
      </c>
      <c r="E6" s="15"/>
      <c r="F6" s="15"/>
      <c r="G6" s="15"/>
    </row>
    <row r="7" spans="2:8" ht="15.85" thickBot="1" x14ac:dyDescent="0.35">
      <c r="B7" s="49" t="s">
        <v>12</v>
      </c>
      <c r="C7" s="18" t="s">
        <v>3</v>
      </c>
      <c r="D7" s="16" t="s">
        <v>11</v>
      </c>
      <c r="E7" s="17"/>
      <c r="F7" s="17"/>
      <c r="G7" s="17"/>
    </row>
    <row r="8" spans="2:8" ht="15.3" customHeight="1" x14ac:dyDescent="0.3">
      <c r="B8" s="152" t="s">
        <v>5</v>
      </c>
      <c r="C8" s="22">
        <v>5.0999999999999996</v>
      </c>
      <c r="D8" s="23" t="s">
        <v>4</v>
      </c>
      <c r="E8" s="150"/>
      <c r="F8" s="151"/>
      <c r="G8" s="151"/>
    </row>
    <row r="9" spans="2:8" ht="15.3" customHeight="1" x14ac:dyDescent="0.3">
      <c r="B9" s="153"/>
      <c r="C9" s="39" t="s">
        <v>24</v>
      </c>
      <c r="D9" s="7" t="s">
        <v>52</v>
      </c>
      <c r="E9" s="3"/>
      <c r="F9" s="3"/>
      <c r="G9" s="9"/>
    </row>
    <row r="10" spans="2:8" x14ac:dyDescent="0.3">
      <c r="B10" s="153"/>
      <c r="C10" s="39" t="s">
        <v>25</v>
      </c>
      <c r="D10" s="7" t="s">
        <v>53</v>
      </c>
      <c r="E10" s="3"/>
      <c r="F10" s="3"/>
      <c r="G10" s="9"/>
    </row>
    <row r="11" spans="2:8" x14ac:dyDescent="0.3">
      <c r="B11" s="153"/>
      <c r="C11" s="39" t="s">
        <v>26</v>
      </c>
      <c r="D11" s="90" t="s">
        <v>54</v>
      </c>
      <c r="E11" s="88"/>
      <c r="F11" s="88"/>
      <c r="G11" s="89"/>
    </row>
    <row r="12" spans="2:8" x14ac:dyDescent="0.3">
      <c r="B12" s="153"/>
      <c r="C12" s="39" t="s">
        <v>55</v>
      </c>
      <c r="D12" s="10" t="s">
        <v>57</v>
      </c>
      <c r="E12" s="114"/>
      <c r="F12" s="114"/>
      <c r="G12" s="115"/>
    </row>
    <row r="13" spans="2:8" ht="31.1" thickBot="1" x14ac:dyDescent="0.35">
      <c r="B13" s="153"/>
      <c r="C13" s="39" t="s">
        <v>56</v>
      </c>
      <c r="D13" s="50" t="s">
        <v>58</v>
      </c>
      <c r="E13" s="25"/>
      <c r="F13" s="25"/>
      <c r="G13" s="25"/>
    </row>
    <row r="14" spans="2:8" ht="15.3" customHeight="1" x14ac:dyDescent="0.3">
      <c r="B14" s="152" t="s">
        <v>60</v>
      </c>
      <c r="C14" s="11" t="s">
        <v>48</v>
      </c>
      <c r="D14" s="23" t="s">
        <v>59</v>
      </c>
      <c r="E14" s="91"/>
      <c r="F14" s="94"/>
      <c r="G14" s="92"/>
    </row>
    <row r="15" spans="2:8" x14ac:dyDescent="0.3">
      <c r="B15" s="153"/>
      <c r="C15" s="37" t="s">
        <v>27</v>
      </c>
      <c r="D15" s="7" t="s">
        <v>42</v>
      </c>
      <c r="E15" s="26"/>
      <c r="F15" s="93"/>
      <c r="G15" s="21"/>
      <c r="H15" s="8"/>
    </row>
    <row r="16" spans="2:8" x14ac:dyDescent="0.3">
      <c r="B16" s="153"/>
      <c r="C16" s="51" t="s">
        <v>28</v>
      </c>
      <c r="D16" s="10" t="s">
        <v>43</v>
      </c>
      <c r="E16" s="40"/>
      <c r="F16" s="41"/>
      <c r="G16" s="27"/>
      <c r="H16" s="8"/>
    </row>
    <row r="17" spans="2:8" x14ac:dyDescent="0.3">
      <c r="B17" s="153"/>
      <c r="C17" s="37" t="s">
        <v>29</v>
      </c>
      <c r="D17" s="54" t="s">
        <v>44</v>
      </c>
      <c r="E17" s="26"/>
      <c r="F17" s="28"/>
      <c r="G17" s="21"/>
      <c r="H17" s="8"/>
    </row>
    <row r="18" spans="2:8" x14ac:dyDescent="0.3">
      <c r="B18" s="153"/>
      <c r="C18" s="51" t="s">
        <v>31</v>
      </c>
      <c r="D18" s="87" t="s">
        <v>45</v>
      </c>
      <c r="E18" s="40"/>
      <c r="F18" s="41"/>
      <c r="G18" s="27"/>
      <c r="H18" s="8"/>
    </row>
    <row r="19" spans="2:8" x14ac:dyDescent="0.3">
      <c r="B19" s="153"/>
      <c r="C19" s="37" t="s">
        <v>49</v>
      </c>
      <c r="D19" s="87" t="s">
        <v>46</v>
      </c>
      <c r="E19" s="40"/>
      <c r="F19" s="41"/>
      <c r="G19" s="27"/>
      <c r="H19" s="8"/>
    </row>
    <row r="20" spans="2:8" x14ac:dyDescent="0.3">
      <c r="B20" s="153"/>
      <c r="C20" s="51" t="s">
        <v>50</v>
      </c>
      <c r="D20" s="87" t="s">
        <v>30</v>
      </c>
      <c r="E20" s="40"/>
      <c r="F20" s="41"/>
      <c r="G20" s="27"/>
      <c r="H20" s="8"/>
    </row>
    <row r="21" spans="2:8" ht="15.85" thickBot="1" x14ac:dyDescent="0.35">
      <c r="B21" s="154"/>
      <c r="C21" s="38" t="s">
        <v>51</v>
      </c>
      <c r="D21" s="50" t="s">
        <v>47</v>
      </c>
      <c r="E21" s="52"/>
      <c r="F21" s="53"/>
      <c r="G21" s="24"/>
      <c r="H21" s="8"/>
    </row>
    <row r="26" spans="2:8" x14ac:dyDescent="0.3">
      <c r="D26" s="2"/>
      <c r="E26" s="2"/>
      <c r="F26" s="2"/>
      <c r="G26" s="2"/>
    </row>
    <row r="27" spans="2:8" x14ac:dyDescent="0.3">
      <c r="C27" s="2"/>
      <c r="D27" s="2"/>
      <c r="E27" s="2"/>
      <c r="F27" s="2"/>
      <c r="G27" s="2"/>
    </row>
    <row r="28" spans="2:8" x14ac:dyDescent="0.3">
      <c r="C28" s="2"/>
      <c r="D28" s="2"/>
      <c r="E28" s="2"/>
      <c r="F28" s="2"/>
      <c r="G28" s="2"/>
    </row>
    <row r="29" spans="2:8" x14ac:dyDescent="0.3">
      <c r="C29" s="2"/>
      <c r="D29" s="2"/>
      <c r="E29" s="2"/>
      <c r="F29" s="2"/>
      <c r="G29" s="2"/>
    </row>
    <row r="30" spans="2:8" x14ac:dyDescent="0.3">
      <c r="C30" s="2"/>
      <c r="D30" s="4"/>
      <c r="E30" s="2"/>
      <c r="F30" s="2"/>
      <c r="G30" s="2"/>
    </row>
    <row r="31" spans="2:8" x14ac:dyDescent="0.3">
      <c r="C31" s="2"/>
      <c r="D31" s="2"/>
      <c r="E31" s="2"/>
      <c r="F31" s="2"/>
      <c r="G31" s="2"/>
    </row>
    <row r="32" spans="2:8" x14ac:dyDescent="0.3">
      <c r="C32" s="2"/>
      <c r="D32" s="2"/>
      <c r="E32" s="2"/>
      <c r="F32" s="2"/>
      <c r="G32" s="2"/>
    </row>
    <row r="33" spans="3:7" x14ac:dyDescent="0.3">
      <c r="C33" s="2"/>
      <c r="D33" s="2"/>
      <c r="E33" s="2"/>
      <c r="F33" s="2"/>
      <c r="G33" s="2"/>
    </row>
    <row r="34" spans="3:7" x14ac:dyDescent="0.3">
      <c r="C34" s="2"/>
      <c r="D34" s="2"/>
      <c r="E34" s="2"/>
      <c r="F34" s="2"/>
      <c r="G34" s="2"/>
    </row>
    <row r="35" spans="3:7" x14ac:dyDescent="0.3">
      <c r="C35" s="2"/>
      <c r="D35" s="2"/>
      <c r="E35" s="2"/>
      <c r="F35" s="2"/>
      <c r="G35" s="2"/>
    </row>
    <row r="36" spans="3:7" x14ac:dyDescent="0.3">
      <c r="C36" s="2"/>
      <c r="D36" s="2"/>
      <c r="E36" s="2"/>
      <c r="F36" s="2"/>
      <c r="G36" s="2"/>
    </row>
    <row r="37" spans="3:7" x14ac:dyDescent="0.3">
      <c r="C37" s="2"/>
      <c r="D37" s="2"/>
      <c r="E37" s="2"/>
      <c r="F37" s="2"/>
      <c r="G37" s="2"/>
    </row>
    <row r="38" spans="3:7" x14ac:dyDescent="0.3">
      <c r="C38" s="2"/>
      <c r="D38" s="2"/>
      <c r="E38" s="2"/>
      <c r="F38" s="2"/>
      <c r="G38" s="2"/>
    </row>
    <row r="39" spans="3:7" x14ac:dyDescent="0.3">
      <c r="C39" s="2"/>
      <c r="D39" s="2"/>
      <c r="E39" s="2"/>
      <c r="F39" s="2"/>
      <c r="G39" s="2"/>
    </row>
    <row r="40" spans="3:7" x14ac:dyDescent="0.3">
      <c r="C40" s="2"/>
      <c r="D40" s="2"/>
      <c r="E40" s="2"/>
      <c r="F40" s="2"/>
      <c r="G40" s="2"/>
    </row>
    <row r="41" spans="3:7" x14ac:dyDescent="0.3">
      <c r="C41" s="2"/>
      <c r="D41" s="2"/>
      <c r="E41" s="2"/>
      <c r="F41" s="2"/>
      <c r="G41" s="2"/>
    </row>
    <row r="42" spans="3:7" x14ac:dyDescent="0.3">
      <c r="C42" s="2"/>
      <c r="D42" s="2"/>
      <c r="E42" s="2"/>
      <c r="F42" s="2"/>
      <c r="G42" s="2"/>
    </row>
  </sheetData>
  <mergeCells count="4">
    <mergeCell ref="B2:C6"/>
    <mergeCell ref="E8:G8"/>
    <mergeCell ref="B8:B13"/>
    <mergeCell ref="B14:B21"/>
  </mergeCells>
  <phoneticPr fontId="7" type="noConversion"/>
  <conditionalFormatting sqref="E8">
    <cfRule type="containsText" dxfId="33" priority="325" operator="containsText" text="ל.ר.">
      <formula>NOT(ISERROR(SEARCH("ל.ר.",E8)))</formula>
    </cfRule>
    <cfRule type="containsText" dxfId="32" priority="326" operator="containsText" text="$">
      <formula>NOT(ISERROR(SEARCH("$",E8)))</formula>
    </cfRule>
    <cfRule type="containsText" dxfId="31" priority="327" operator="containsText" text="X">
      <formula>NOT(ISERROR(SEARCH("X",E8)))</formula>
    </cfRule>
    <cfRule type="containsText" dxfId="30" priority="328" operator="containsText" text="V">
      <formula>NOT(ISERROR(SEARCH("V",E8)))</formula>
    </cfRule>
  </conditionalFormatting>
  <conditionalFormatting sqref="E14">
    <cfRule type="containsText" dxfId="29" priority="5" operator="containsText" text="ל.ר.">
      <formula>NOT(ISERROR(SEARCH("ל.ר.",E14)))</formula>
    </cfRule>
    <cfRule type="containsText" dxfId="28" priority="6" operator="containsText" text="$">
      <formula>NOT(ISERROR(SEARCH("$",E14)))</formula>
    </cfRule>
    <cfRule type="containsText" dxfId="27" priority="7" operator="containsText" text="X">
      <formula>NOT(ISERROR(SEARCH("X",E14)))</formula>
    </cfRule>
    <cfRule type="containsText" dxfId="26" priority="8" operator="containsText" text="V">
      <formula>NOT(ISERROR(SEARCH("V",E14)))</formula>
    </cfRule>
    <cfRule type="notContainsBlanks" dxfId="25" priority="9">
      <formula>LEN(TRIM(E14))&gt;0</formula>
    </cfRule>
  </conditionalFormatting>
  <conditionalFormatting sqref="E9:G13">
    <cfRule type="containsText" dxfId="24" priority="253" operator="containsText" text="V">
      <formula>NOT(ISERROR(SEARCH("V",E9)))</formula>
    </cfRule>
    <cfRule type="expression" dxfId="23" priority="254">
      <formula>E9="ל.ר."</formula>
    </cfRule>
    <cfRule type="containsText" dxfId="22" priority="255" operator="containsText" text="X">
      <formula>NOT(ISERROR(SEARCH("X",E9)))</formula>
    </cfRule>
    <cfRule type="notContainsBlanks" dxfId="21" priority="256">
      <formula>LEN(TRIM(E9))&gt;0</formula>
    </cfRule>
  </conditionalFormatting>
  <conditionalFormatting sqref="E15:G21">
    <cfRule type="containsText" dxfId="20" priority="1" operator="containsText" text="V">
      <formula>NOT(ISERROR(SEARCH("V",E15)))</formula>
    </cfRule>
    <cfRule type="expression" dxfId="19" priority="2">
      <formula>E15="ל.ר."</formula>
    </cfRule>
    <cfRule type="containsText" dxfId="18" priority="3" operator="containsText" text="X">
      <formula>NOT(ISERROR(SEARCH("X",E15)))</formula>
    </cfRule>
    <cfRule type="notContainsBlanks" dxfId="17" priority="4">
      <formula>LEN(TRIM(E15))&gt;0</formula>
    </cfRule>
  </conditionalFormatting>
  <dataValidations count="1">
    <dataValidation allowBlank="1" showInputMessage="1" sqref="F9:G13 F15:G21 E8:E21" xr:uid="{00000000-0002-0000-0000-000000000000}"/>
  </dataValidations>
  <pageMargins left="0.7" right="0.7" top="0.75" bottom="0.75" header="0.3" footer="0.3"/>
  <pageSetup paperSize="9" scale="45" orientation="portrait" r:id="rId1"/>
  <ignoredErrors>
    <ignoredError sqref="C1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9AAE-7AD7-41EE-A583-A1EB6031B09F}">
  <sheetPr>
    <tabColor theme="9" tint="0.39997558519241921"/>
  </sheetPr>
  <dimension ref="A1:F17"/>
  <sheetViews>
    <sheetView rightToLeft="1" workbookViewId="0"/>
  </sheetViews>
  <sheetFormatPr defaultRowHeight="13.65" x14ac:dyDescent="0.25"/>
  <cols>
    <col min="1" max="1" width="4.7265625" customWidth="1"/>
    <col min="2" max="2" width="9" customWidth="1"/>
    <col min="3" max="3" width="20.7265625" customWidth="1"/>
    <col min="4" max="6" width="12.6328125" customWidth="1"/>
  </cols>
  <sheetData>
    <row r="1" spans="1:6" x14ac:dyDescent="0.25">
      <c r="A1" s="36">
        <v>1.17</v>
      </c>
    </row>
    <row r="2" spans="1:6" ht="14.2" thickBot="1" x14ac:dyDescent="0.3">
      <c r="A2" s="34">
        <v>1.17</v>
      </c>
      <c r="B2" s="35"/>
      <c r="C2" s="35"/>
      <c r="D2" s="35"/>
      <c r="E2" s="35"/>
      <c r="F2" s="35"/>
    </row>
    <row r="3" spans="1:6" ht="14.2" x14ac:dyDescent="0.25">
      <c r="A3" s="34"/>
      <c r="B3" s="35"/>
      <c r="C3" s="185" t="s">
        <v>90</v>
      </c>
      <c r="D3" s="116">
        <v>1</v>
      </c>
      <c r="E3" s="117">
        <v>2</v>
      </c>
      <c r="F3" s="118">
        <v>3</v>
      </c>
    </row>
    <row r="4" spans="1:6" x14ac:dyDescent="0.25">
      <c r="A4" s="35"/>
      <c r="B4" s="35"/>
      <c r="C4" s="186"/>
      <c r="D4" s="119">
        <f>'תנאי סף ב'!E3</f>
        <v>0</v>
      </c>
      <c r="E4" s="119">
        <f>'תנאי סף ב'!F3</f>
        <v>0</v>
      </c>
      <c r="F4" s="120">
        <f>'תנאי סף ב'!G3</f>
        <v>0</v>
      </c>
    </row>
    <row r="5" spans="1:6" ht="14.2" x14ac:dyDescent="0.25">
      <c r="A5" s="35"/>
      <c r="B5" s="35"/>
      <c r="C5" s="121" t="s">
        <v>91</v>
      </c>
      <c r="D5" s="122"/>
      <c r="E5" s="122"/>
      <c r="F5" s="123"/>
    </row>
    <row r="6" spans="1:6" ht="14.75" thickBot="1" x14ac:dyDescent="0.3">
      <c r="A6" s="35"/>
      <c r="B6" s="35"/>
      <c r="C6" s="124" t="s">
        <v>18</v>
      </c>
      <c r="D6" s="125">
        <f>IFERROR((1-MAX($D$5:$F$5))/(1-D5)*100,0)</f>
        <v>100</v>
      </c>
      <c r="E6" s="125">
        <f t="shared" ref="E6:F6" si="0">IFERROR((1-MAX($D$5:$F$5))/(1-E5)*100,0)</f>
        <v>100</v>
      </c>
      <c r="F6" s="126">
        <f t="shared" si="0"/>
        <v>100</v>
      </c>
    </row>
    <row r="7" spans="1:6" x14ac:dyDescent="0.25">
      <c r="A7" s="35"/>
      <c r="B7" s="35"/>
      <c r="C7" s="35"/>
      <c r="D7" s="35"/>
      <c r="E7" s="35"/>
      <c r="F7" s="35"/>
    </row>
    <row r="8" spans="1:6" x14ac:dyDescent="0.25">
      <c r="A8" s="35"/>
      <c r="B8" s="35"/>
      <c r="C8" s="35"/>
      <c r="D8" s="35"/>
      <c r="E8" s="35"/>
      <c r="F8" s="35"/>
    </row>
    <row r="9" spans="1:6" x14ac:dyDescent="0.25">
      <c r="A9" s="35"/>
      <c r="B9" s="127"/>
      <c r="C9" s="127"/>
      <c r="D9" s="127"/>
      <c r="E9" s="35"/>
      <c r="F9" s="35"/>
    </row>
    <row r="10" spans="1:6" x14ac:dyDescent="0.25">
      <c r="A10" s="35"/>
      <c r="B10" s="35"/>
      <c r="C10" s="35"/>
      <c r="D10" s="35"/>
      <c r="E10" s="35"/>
      <c r="F10" s="35"/>
    </row>
    <row r="11" spans="1:6" ht="14.2" thickBot="1" x14ac:dyDescent="0.3">
      <c r="A11" s="35"/>
      <c r="B11" s="35"/>
      <c r="C11" s="35"/>
      <c r="D11" s="35"/>
      <c r="E11" s="35"/>
      <c r="F11" s="35"/>
    </row>
    <row r="12" spans="1:6" ht="14.2" x14ac:dyDescent="0.3">
      <c r="A12" s="35"/>
      <c r="B12" s="187" t="s">
        <v>19</v>
      </c>
      <c r="C12" s="188"/>
      <c r="D12" s="128">
        <v>1</v>
      </c>
      <c r="E12" s="117">
        <v>2</v>
      </c>
      <c r="F12" s="118">
        <v>3</v>
      </c>
    </row>
    <row r="13" spans="1:6" ht="14.2" x14ac:dyDescent="0.3">
      <c r="A13" s="35"/>
      <c r="B13" s="129" t="s">
        <v>20</v>
      </c>
      <c r="C13" s="130" t="s">
        <v>21</v>
      </c>
      <c r="D13" s="131">
        <f>D4</f>
        <v>0</v>
      </c>
      <c r="E13" s="131">
        <f>E4</f>
        <v>0</v>
      </c>
      <c r="F13" s="132">
        <f>F4</f>
        <v>0</v>
      </c>
    </row>
    <row r="14" spans="1:6" x14ac:dyDescent="0.25">
      <c r="A14" s="35"/>
      <c r="B14" s="133">
        <v>0.65</v>
      </c>
      <c r="C14" s="134" t="s">
        <v>7</v>
      </c>
      <c r="D14" s="135">
        <f>'איכות ב'!E14</f>
        <v>0</v>
      </c>
      <c r="E14" s="135">
        <f>'איכות ב'!G14</f>
        <v>0</v>
      </c>
      <c r="F14" s="136">
        <f>'איכות ב'!I14</f>
        <v>0</v>
      </c>
    </row>
    <row r="15" spans="1:6" x14ac:dyDescent="0.25">
      <c r="A15" s="35"/>
      <c r="B15" s="133">
        <v>0.35</v>
      </c>
      <c r="C15" s="134" t="s">
        <v>8</v>
      </c>
      <c r="D15" s="135">
        <f>D6</f>
        <v>100</v>
      </c>
      <c r="E15" s="137">
        <f t="shared" ref="E15:F15" si="1">E6</f>
        <v>100</v>
      </c>
      <c r="F15" s="138">
        <f t="shared" si="1"/>
        <v>100</v>
      </c>
    </row>
    <row r="16" spans="1:6" ht="14.2" x14ac:dyDescent="0.25">
      <c r="A16" s="35"/>
      <c r="B16" s="139">
        <f>SUM(B14:B15)</f>
        <v>1</v>
      </c>
      <c r="C16" s="140" t="s">
        <v>9</v>
      </c>
      <c r="D16" s="141">
        <f>SUMPRODUCT($B14:$B15,D14:D15)</f>
        <v>35</v>
      </c>
      <c r="E16" s="142">
        <f t="shared" ref="E16:F16" si="2">SUMPRODUCT($B14:$B15,E14:E15)</f>
        <v>35</v>
      </c>
      <c r="F16" s="143">
        <f t="shared" si="2"/>
        <v>35</v>
      </c>
    </row>
    <row r="17" spans="1:6" ht="14.75" thickBot="1" x14ac:dyDescent="0.3">
      <c r="A17" s="35"/>
      <c r="B17" s="189" t="s">
        <v>22</v>
      </c>
      <c r="C17" s="190"/>
      <c r="D17" s="144">
        <f>RANK(D16,$D$16:$F$16,0)</f>
        <v>1</v>
      </c>
      <c r="E17" s="144">
        <f t="shared" ref="E17:F17" si="3">RANK(E16,$D$16:$F$16,0)</f>
        <v>1</v>
      </c>
      <c r="F17" s="145">
        <f t="shared" si="3"/>
        <v>1</v>
      </c>
    </row>
  </sheetData>
  <mergeCells count="3">
    <mergeCell ref="C3:C4"/>
    <mergeCell ref="B12:C12"/>
    <mergeCell ref="B17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D4F9-8024-49E4-85FE-BA5CD891E878}">
  <sheetPr>
    <tabColor theme="5" tint="0.39997558519241921"/>
  </sheetPr>
  <dimension ref="B1:J15"/>
  <sheetViews>
    <sheetView rightToLeft="1" tabSelected="1" zoomScale="80" zoomScaleNormal="80" workbookViewId="0"/>
  </sheetViews>
  <sheetFormatPr defaultRowHeight="13.65" x14ac:dyDescent="0.25"/>
  <cols>
    <col min="1" max="1" width="1.90625" customWidth="1"/>
    <col min="2" max="2" width="11.1796875" customWidth="1"/>
    <col min="3" max="3" width="71.08984375" customWidth="1"/>
    <col min="4" max="4" width="10.36328125" customWidth="1"/>
    <col min="5" max="5" width="19.6328125" customWidth="1"/>
    <col min="6" max="6" width="6" customWidth="1"/>
    <col min="7" max="7" width="19.7265625" customWidth="1"/>
    <col min="8" max="8" width="6" customWidth="1"/>
    <col min="9" max="9" width="19.6328125" customWidth="1"/>
    <col min="10" max="10" width="6" customWidth="1"/>
  </cols>
  <sheetData>
    <row r="1" spans="2:10" ht="11.45" customHeight="1" thickBot="1" x14ac:dyDescent="0.3"/>
    <row r="2" spans="2:10" ht="18" x14ac:dyDescent="0.25">
      <c r="B2" s="166" t="s">
        <v>3</v>
      </c>
      <c r="C2" s="169" t="s">
        <v>14</v>
      </c>
      <c r="D2" s="172" t="s">
        <v>15</v>
      </c>
      <c r="E2" s="175">
        <v>1</v>
      </c>
      <c r="F2" s="176"/>
      <c r="G2" s="175">
        <v>2</v>
      </c>
      <c r="H2" s="176"/>
      <c r="I2" s="175">
        <v>3</v>
      </c>
      <c r="J2" s="176"/>
    </row>
    <row r="3" spans="2:10" x14ac:dyDescent="0.25">
      <c r="B3" s="167"/>
      <c r="C3" s="170"/>
      <c r="D3" s="173"/>
      <c r="E3" s="164">
        <f>'תנאי סף א'!E3</f>
        <v>0</v>
      </c>
      <c r="F3" s="165"/>
      <c r="G3" s="164">
        <f>'תנאי סף א'!F3</f>
        <v>0</v>
      </c>
      <c r="H3" s="165"/>
      <c r="I3" s="164">
        <f>'תנאי סף א'!G3</f>
        <v>0</v>
      </c>
      <c r="J3" s="165"/>
    </row>
    <row r="4" spans="2:10" ht="15.85" thickBot="1" x14ac:dyDescent="0.3">
      <c r="B4" s="168"/>
      <c r="C4" s="171"/>
      <c r="D4" s="174"/>
      <c r="E4" s="31" t="s">
        <v>23</v>
      </c>
      <c r="F4" s="32" t="s">
        <v>6</v>
      </c>
      <c r="G4" s="31" t="s">
        <v>23</v>
      </c>
      <c r="H4" s="32" t="s">
        <v>6</v>
      </c>
      <c r="I4" s="31" t="s">
        <v>23</v>
      </c>
      <c r="J4" s="32" t="s">
        <v>6</v>
      </c>
    </row>
    <row r="5" spans="2:10" ht="64.400000000000006" thickBot="1" x14ac:dyDescent="0.3">
      <c r="B5" s="55" t="s">
        <v>32</v>
      </c>
      <c r="C5" s="56" t="s">
        <v>76</v>
      </c>
      <c r="D5" s="57">
        <v>0.1</v>
      </c>
      <c r="E5" s="105"/>
      <c r="F5" s="106"/>
      <c r="G5" s="105"/>
      <c r="H5" s="106"/>
      <c r="I5" s="105"/>
      <c r="J5" s="106"/>
    </row>
    <row r="6" spans="2:10" ht="18.55" thickBot="1" x14ac:dyDescent="0.3">
      <c r="B6" s="58" t="s">
        <v>33</v>
      </c>
      <c r="C6" s="59" t="s">
        <v>71</v>
      </c>
      <c r="D6" s="57">
        <v>0.2</v>
      </c>
      <c r="E6" s="105"/>
      <c r="F6" s="106">
        <f>MAX(MIN((E6-2)*4,20),0)</f>
        <v>0</v>
      </c>
      <c r="G6" s="105"/>
      <c r="H6" s="106">
        <f t="shared" ref="H6" si="0">MAX(MIN((G6-2)*4,20),0)</f>
        <v>0</v>
      </c>
      <c r="I6" s="105"/>
      <c r="J6" s="106">
        <f t="shared" ref="J6" si="1">MAX(MIN((I6-2)*4,20),0)</f>
        <v>0</v>
      </c>
    </row>
    <row r="7" spans="2:10" ht="18.55" thickBot="1" x14ac:dyDescent="0.3">
      <c r="B7" s="98" t="s">
        <v>34</v>
      </c>
      <c r="C7" s="99" t="s">
        <v>72</v>
      </c>
      <c r="D7" s="100">
        <v>0.15</v>
      </c>
      <c r="E7" s="104"/>
      <c r="F7" s="48">
        <f>MIN(E7*5,15)</f>
        <v>0</v>
      </c>
      <c r="G7" s="104"/>
      <c r="H7" s="48">
        <f t="shared" ref="H7" si="2">MIN(G7*5,15)</f>
        <v>0</v>
      </c>
      <c r="I7" s="104"/>
      <c r="J7" s="48">
        <f t="shared" ref="J7" si="3">MIN(I7*5,15)</f>
        <v>0</v>
      </c>
    </row>
    <row r="8" spans="2:10" ht="18" x14ac:dyDescent="0.25">
      <c r="B8" s="60" t="s">
        <v>35</v>
      </c>
      <c r="C8" s="61" t="s">
        <v>73</v>
      </c>
      <c r="D8" s="62">
        <f>SUM(D9:D11)</f>
        <v>0.1</v>
      </c>
      <c r="E8" s="155">
        <f>SUM(F9:F11)</f>
        <v>0</v>
      </c>
      <c r="F8" s="156"/>
      <c r="G8" s="155">
        <f t="shared" ref="G8" si="4">SUM(H9:H11)</f>
        <v>0</v>
      </c>
      <c r="H8" s="156"/>
      <c r="I8" s="155">
        <f t="shared" ref="I8" si="5">SUM(J9:J11)</f>
        <v>0</v>
      </c>
      <c r="J8" s="156"/>
    </row>
    <row r="9" spans="2:10" ht="45.85" x14ac:dyDescent="0.25">
      <c r="B9" s="43" t="s">
        <v>36</v>
      </c>
      <c r="C9" s="42" t="s">
        <v>80</v>
      </c>
      <c r="D9" s="44">
        <v>0.05</v>
      </c>
      <c r="E9" s="46"/>
      <c r="F9" s="48"/>
      <c r="G9" s="46"/>
      <c r="H9" s="48"/>
      <c r="I9" s="46"/>
      <c r="J9" s="48"/>
    </row>
    <row r="10" spans="2:10" ht="15.3" x14ac:dyDescent="0.25">
      <c r="B10" s="43" t="s">
        <v>37</v>
      </c>
      <c r="C10" s="42" t="s">
        <v>77</v>
      </c>
      <c r="D10" s="44">
        <v>0.03</v>
      </c>
      <c r="E10" s="96"/>
      <c r="F10" s="97"/>
      <c r="G10" s="96"/>
      <c r="H10" s="97"/>
      <c r="I10" s="96"/>
      <c r="J10" s="97"/>
    </row>
    <row r="11" spans="2:10" ht="15.85" thickBot="1" x14ac:dyDescent="0.3">
      <c r="B11" s="101" t="s">
        <v>79</v>
      </c>
      <c r="C11" s="83" t="s">
        <v>78</v>
      </c>
      <c r="D11" s="84">
        <v>0.02</v>
      </c>
      <c r="E11" s="47"/>
      <c r="F11" s="45"/>
      <c r="G11" s="47"/>
      <c r="H11" s="45"/>
      <c r="I11" s="47"/>
      <c r="J11" s="45"/>
    </row>
    <row r="12" spans="2:10" ht="31.1" thickBot="1" x14ac:dyDescent="0.3">
      <c r="B12" s="102" t="s">
        <v>38</v>
      </c>
      <c r="C12" s="103" t="s">
        <v>74</v>
      </c>
      <c r="D12" s="100">
        <v>0.1</v>
      </c>
      <c r="E12" s="191" t="s">
        <v>94</v>
      </c>
      <c r="F12" s="106">
        <f>AVERAGE('מסמכים לדוגמה א'!D4,'מסמכים לדוגמה א'!D12)</f>
        <v>0</v>
      </c>
      <c r="G12" s="191" t="s">
        <v>94</v>
      </c>
      <c r="H12" s="106">
        <f>AVERAGE('מסמכים לדוגמה א'!E4,'מסמכים לדוגמה א'!E12)</f>
        <v>0</v>
      </c>
      <c r="I12" s="191" t="s">
        <v>94</v>
      </c>
      <c r="J12" s="106">
        <f>AVERAGE('מסמכים לדוגמה א'!F4,'מסמכים לדוגמה א'!F12)</f>
        <v>0</v>
      </c>
    </row>
    <row r="13" spans="2:10" ht="18.55" thickBot="1" x14ac:dyDescent="0.3">
      <c r="B13" s="58" t="s">
        <v>75</v>
      </c>
      <c r="C13" s="56" t="s">
        <v>39</v>
      </c>
      <c r="D13" s="63">
        <v>0.35</v>
      </c>
      <c r="E13" s="191" t="s">
        <v>95</v>
      </c>
      <c r="F13" s="106">
        <f>'ראיון א'!D4*10*'איכות א'!$D$13</f>
        <v>0</v>
      </c>
      <c r="G13" s="191" t="s">
        <v>95</v>
      </c>
      <c r="H13" s="106">
        <f>'ראיון א'!E4*10*'איכות א'!$D$13</f>
        <v>0</v>
      </c>
      <c r="I13" s="191" t="s">
        <v>95</v>
      </c>
      <c r="J13" s="106">
        <f>'ראיון א'!F4*10*'איכות א'!$D$13</f>
        <v>0</v>
      </c>
    </row>
    <row r="14" spans="2:10" ht="25.1" customHeight="1" thickBot="1" x14ac:dyDescent="0.3">
      <c r="B14" s="160" t="s">
        <v>16</v>
      </c>
      <c r="C14" s="161"/>
      <c r="D14" s="29">
        <f>SUM(D5,D6,D7,D8,D12,D13)</f>
        <v>1</v>
      </c>
      <c r="E14" s="162">
        <f>SUM(F5:F7,E8,F12:F13)</f>
        <v>0</v>
      </c>
      <c r="F14" s="163"/>
      <c r="G14" s="162">
        <f>SUM(H5:H7,G8,H12:H13)</f>
        <v>0</v>
      </c>
      <c r="H14" s="163"/>
      <c r="I14" s="162">
        <f>SUM(J5:J7,I8,J12:J13)</f>
        <v>0</v>
      </c>
      <c r="J14" s="163"/>
    </row>
    <row r="15" spans="2:10" ht="20.2" customHeight="1" thickBot="1" x14ac:dyDescent="0.3">
      <c r="B15" s="157" t="s">
        <v>17</v>
      </c>
      <c r="C15" s="158"/>
      <c r="D15" s="30">
        <v>70</v>
      </c>
      <c r="E15" s="159" t="str">
        <f>IF(E14&gt;=$D$15,"V","X")</f>
        <v>X</v>
      </c>
      <c r="F15" s="159"/>
      <c r="G15" s="159" t="str">
        <f>IF(G14&gt;=$D$15,"V","X")</f>
        <v>X</v>
      </c>
      <c r="H15" s="159"/>
      <c r="I15" s="159" t="str">
        <f>IF(I14&gt;=$D$15,"V","X")</f>
        <v>X</v>
      </c>
      <c r="J15" s="159"/>
    </row>
  </sheetData>
  <mergeCells count="20">
    <mergeCell ref="E3:F3"/>
    <mergeCell ref="G3:H3"/>
    <mergeCell ref="I3:J3"/>
    <mergeCell ref="B2:B4"/>
    <mergeCell ref="C2:C4"/>
    <mergeCell ref="D2:D4"/>
    <mergeCell ref="E2:F2"/>
    <mergeCell ref="G2:H2"/>
    <mergeCell ref="I2:J2"/>
    <mergeCell ref="I8:J8"/>
    <mergeCell ref="E8:F8"/>
    <mergeCell ref="G8:H8"/>
    <mergeCell ref="B15:C15"/>
    <mergeCell ref="E15:F15"/>
    <mergeCell ref="G15:H15"/>
    <mergeCell ref="I15:J15"/>
    <mergeCell ref="B14:C14"/>
    <mergeCell ref="E14:F14"/>
    <mergeCell ref="G14:H14"/>
    <mergeCell ref="I14:J14"/>
  </mergeCells>
  <conditionalFormatting sqref="E15:J15">
    <cfRule type="expression" dxfId="16" priority="1">
      <formula>E15="X"</formula>
    </cfRule>
    <cfRule type="expression" dxfId="15" priority="2">
      <formula>E15="V"</formula>
    </cfRule>
  </conditionalFormatting>
  <pageMargins left="0.7" right="0.7" top="0.75" bottom="0.75" header="0.3" footer="0.3"/>
  <pageSetup orientation="portrait" r:id="rId1"/>
  <ignoredErrors>
    <ignoredError sqref="F6:F7 H6:H7 J6:J7 F12:F13 H12:H13 J12:J13" unlockedFormula="1"/>
    <ignoredError sqref="D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446E-7A14-4997-837A-1F1B99A31F94}">
  <sheetPr>
    <tabColor theme="5" tint="0.39997558519241921"/>
  </sheetPr>
  <dimension ref="B1:F16"/>
  <sheetViews>
    <sheetView rightToLeft="1" zoomScale="80" zoomScaleNormal="80" workbookViewId="0"/>
  </sheetViews>
  <sheetFormatPr defaultRowHeight="13.65" x14ac:dyDescent="0.25"/>
  <cols>
    <col min="1" max="1" width="2.54296875" customWidth="1"/>
    <col min="2" max="2" width="54.6328125" customWidth="1"/>
    <col min="3" max="3" width="10.36328125" customWidth="1"/>
    <col min="4" max="4" width="15.7265625" customWidth="1"/>
    <col min="5" max="6" width="13.7265625" customWidth="1"/>
  </cols>
  <sheetData>
    <row r="1" spans="2:6" ht="14.2" thickBot="1" x14ac:dyDescent="0.3"/>
    <row r="2" spans="2:6" ht="18" x14ac:dyDescent="0.25">
      <c r="B2" s="177" t="s">
        <v>92</v>
      </c>
      <c r="C2" s="179" t="s">
        <v>20</v>
      </c>
      <c r="D2" s="107">
        <v>1</v>
      </c>
      <c r="E2" s="107">
        <v>2</v>
      </c>
      <c r="F2" s="108">
        <v>3</v>
      </c>
    </row>
    <row r="3" spans="2:6" ht="14.2" thickBot="1" x14ac:dyDescent="0.3">
      <c r="B3" s="178"/>
      <c r="C3" s="180"/>
      <c r="D3" s="109">
        <f>'איכות א'!$E$3</f>
        <v>0</v>
      </c>
      <c r="E3" s="109">
        <f>'איכות א'!$G$3</f>
        <v>0</v>
      </c>
      <c r="F3" s="110">
        <f>'איכות א'!$I$3</f>
        <v>0</v>
      </c>
    </row>
    <row r="4" spans="2:6" ht="14.2" x14ac:dyDescent="0.25">
      <c r="B4" s="111" t="s">
        <v>14</v>
      </c>
      <c r="C4" s="72">
        <f>SUM(C5:C8)</f>
        <v>0.99999999999999989</v>
      </c>
      <c r="D4" s="85">
        <f>SUMPRODUCT($C5:$C8,D5:D8)</f>
        <v>0</v>
      </c>
      <c r="E4" s="85">
        <f>SUMPRODUCT($C5:$C8,E5:E8)</f>
        <v>0</v>
      </c>
      <c r="F4" s="86">
        <f>SUMPRODUCT($C5:$C8,F5:F8)</f>
        <v>0</v>
      </c>
    </row>
    <row r="5" spans="2:6" x14ac:dyDescent="0.25">
      <c r="B5" s="112" t="s">
        <v>86</v>
      </c>
      <c r="C5" s="65">
        <v>0.3</v>
      </c>
      <c r="D5" s="73"/>
      <c r="E5" s="73"/>
      <c r="F5" s="74"/>
    </row>
    <row r="6" spans="2:6" x14ac:dyDescent="0.25">
      <c r="B6" s="112" t="s">
        <v>87</v>
      </c>
      <c r="C6" s="65">
        <v>0.3</v>
      </c>
      <c r="D6" s="73"/>
      <c r="E6" s="73"/>
      <c r="F6" s="74"/>
    </row>
    <row r="7" spans="2:6" x14ac:dyDescent="0.25">
      <c r="B7" s="112" t="s">
        <v>88</v>
      </c>
      <c r="C7" s="65">
        <v>0.3</v>
      </c>
      <c r="D7" s="75"/>
      <c r="E7" s="75"/>
      <c r="F7" s="76"/>
    </row>
    <row r="8" spans="2:6" ht="14.2" thickBot="1" x14ac:dyDescent="0.3">
      <c r="B8" s="113" t="s">
        <v>89</v>
      </c>
      <c r="C8" s="66">
        <v>0.1</v>
      </c>
      <c r="D8" s="77"/>
      <c r="E8" s="77"/>
      <c r="F8" s="78"/>
    </row>
    <row r="9" spans="2:6" ht="14.2" thickBot="1" x14ac:dyDescent="0.3"/>
    <row r="10" spans="2:6" ht="18" x14ac:dyDescent="0.25">
      <c r="B10" s="177" t="s">
        <v>93</v>
      </c>
      <c r="C10" s="179" t="s">
        <v>20</v>
      </c>
      <c r="D10" s="107">
        <v>1</v>
      </c>
      <c r="E10" s="107">
        <v>2</v>
      </c>
      <c r="F10" s="108">
        <v>3</v>
      </c>
    </row>
    <row r="11" spans="2:6" ht="14.2" thickBot="1" x14ac:dyDescent="0.3">
      <c r="B11" s="178"/>
      <c r="C11" s="180"/>
      <c r="D11" s="109">
        <f>'איכות א'!$E$3</f>
        <v>0</v>
      </c>
      <c r="E11" s="109">
        <f>'איכות א'!$G$3</f>
        <v>0</v>
      </c>
      <c r="F11" s="110">
        <f>'איכות א'!$I$3</f>
        <v>0</v>
      </c>
    </row>
    <row r="12" spans="2:6" ht="14.2" x14ac:dyDescent="0.25">
      <c r="B12" s="111" t="s">
        <v>14</v>
      </c>
      <c r="C12" s="72">
        <f>SUM(C13:C16)</f>
        <v>0.99999999999999989</v>
      </c>
      <c r="D12" s="85">
        <f>SUMPRODUCT($C13:$C16,D13:D16)</f>
        <v>0</v>
      </c>
      <c r="E12" s="85">
        <f>SUMPRODUCT($C13:$C16,E13:E16)</f>
        <v>0</v>
      </c>
      <c r="F12" s="86">
        <f>SUMPRODUCT($C13:$C16,F13:F16)</f>
        <v>0</v>
      </c>
    </row>
    <row r="13" spans="2:6" x14ac:dyDescent="0.25">
      <c r="B13" s="112" t="s">
        <v>86</v>
      </c>
      <c r="C13" s="65">
        <v>0.3</v>
      </c>
      <c r="D13" s="73"/>
      <c r="E13" s="73"/>
      <c r="F13" s="74"/>
    </row>
    <row r="14" spans="2:6" x14ac:dyDescent="0.25">
      <c r="B14" s="112" t="s">
        <v>87</v>
      </c>
      <c r="C14" s="65">
        <v>0.3</v>
      </c>
      <c r="D14" s="73"/>
      <c r="E14" s="73"/>
      <c r="F14" s="74"/>
    </row>
    <row r="15" spans="2:6" x14ac:dyDescent="0.25">
      <c r="B15" s="112" t="s">
        <v>88</v>
      </c>
      <c r="C15" s="65">
        <v>0.3</v>
      </c>
      <c r="D15" s="75"/>
      <c r="E15" s="75"/>
      <c r="F15" s="76"/>
    </row>
    <row r="16" spans="2:6" ht="14.2" thickBot="1" x14ac:dyDescent="0.3">
      <c r="B16" s="113" t="s">
        <v>89</v>
      </c>
      <c r="C16" s="66">
        <v>0.1</v>
      </c>
      <c r="D16" s="77"/>
      <c r="E16" s="77"/>
      <c r="F16" s="78"/>
    </row>
  </sheetData>
  <mergeCells count="4">
    <mergeCell ref="B2:B3"/>
    <mergeCell ref="C2:C3"/>
    <mergeCell ref="B10:B11"/>
    <mergeCell ref="C10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E045-2F45-46BD-A3DA-33D4741F60EE}">
  <sheetPr>
    <tabColor theme="5" tint="0.39997558519241921"/>
  </sheetPr>
  <dimension ref="B1:F9"/>
  <sheetViews>
    <sheetView rightToLeft="1" zoomScale="80" zoomScaleNormal="80" workbookViewId="0"/>
  </sheetViews>
  <sheetFormatPr defaultRowHeight="13.65" x14ac:dyDescent="0.25"/>
  <cols>
    <col min="1" max="1" width="2.54296875" customWidth="1"/>
    <col min="2" max="2" width="54.6328125" customWidth="1"/>
    <col min="3" max="3" width="10.36328125" customWidth="1"/>
    <col min="4" max="4" width="15.7265625" customWidth="1"/>
    <col min="5" max="6" width="13.7265625" customWidth="1"/>
  </cols>
  <sheetData>
    <row r="1" spans="2:6" ht="14.2" thickBot="1" x14ac:dyDescent="0.3"/>
    <row r="2" spans="2:6" ht="18" x14ac:dyDescent="0.25">
      <c r="B2" s="181" t="s">
        <v>39</v>
      </c>
      <c r="C2" s="183" t="s">
        <v>20</v>
      </c>
      <c r="D2" s="68">
        <v>1</v>
      </c>
      <c r="E2" s="68">
        <v>2</v>
      </c>
      <c r="F2" s="69">
        <v>3</v>
      </c>
    </row>
    <row r="3" spans="2:6" ht="14.2" thickBot="1" x14ac:dyDescent="0.3">
      <c r="B3" s="182"/>
      <c r="C3" s="184"/>
      <c r="D3" s="70">
        <f>'איכות א'!$E$3</f>
        <v>0</v>
      </c>
      <c r="E3" s="70">
        <f>'איכות א'!$G$3</f>
        <v>0</v>
      </c>
      <c r="F3" s="71">
        <f>'איכות א'!$I$3</f>
        <v>0</v>
      </c>
    </row>
    <row r="4" spans="2:6" ht="16.399999999999999" customHeight="1" x14ac:dyDescent="0.25">
      <c r="B4" s="67" t="s">
        <v>14</v>
      </c>
      <c r="C4" s="72">
        <f>SUM(C5:C9)</f>
        <v>1</v>
      </c>
      <c r="D4" s="85">
        <f>SUMPRODUCT($C5:$C9,D5:D9)</f>
        <v>0</v>
      </c>
      <c r="E4" s="85">
        <f>SUMPRODUCT($C5:$C9,E5:E9)</f>
        <v>0</v>
      </c>
      <c r="F4" s="86">
        <f>SUMPRODUCT($C5:$C9,F5:F9)</f>
        <v>0</v>
      </c>
    </row>
    <row r="5" spans="2:6" x14ac:dyDescent="0.25">
      <c r="B5" s="33" t="s">
        <v>82</v>
      </c>
      <c r="C5" s="65">
        <v>0.3</v>
      </c>
      <c r="D5" s="73"/>
      <c r="E5" s="73"/>
      <c r="F5" s="74"/>
    </row>
    <row r="6" spans="2:6" x14ac:dyDescent="0.25">
      <c r="B6" s="33" t="s">
        <v>40</v>
      </c>
      <c r="C6" s="65">
        <v>0.25</v>
      </c>
      <c r="D6" s="73"/>
      <c r="E6" s="73"/>
      <c r="F6" s="74"/>
    </row>
    <row r="7" spans="2:6" x14ac:dyDescent="0.25">
      <c r="B7" s="33" t="s">
        <v>41</v>
      </c>
      <c r="C7" s="65">
        <v>0.2</v>
      </c>
      <c r="D7" s="75"/>
      <c r="E7" s="75"/>
      <c r="F7" s="76"/>
    </row>
    <row r="8" spans="2:6" x14ac:dyDescent="0.25">
      <c r="B8" s="33" t="s">
        <v>83</v>
      </c>
      <c r="C8" s="65">
        <v>0.05</v>
      </c>
      <c r="D8" s="75"/>
      <c r="E8" s="75"/>
      <c r="F8" s="76"/>
    </row>
    <row r="9" spans="2:6" ht="27.85" thickBot="1" x14ac:dyDescent="0.3">
      <c r="B9" s="64" t="s">
        <v>84</v>
      </c>
      <c r="C9" s="66">
        <v>0.2</v>
      </c>
      <c r="D9" s="77"/>
      <c r="E9" s="77"/>
      <c r="F9" s="78"/>
    </row>
  </sheetData>
  <mergeCells count="2">
    <mergeCell ref="B2:B3"/>
    <mergeCell ref="C2:C3"/>
  </mergeCells>
  <pageMargins left="0.7" right="0.7" top="0.75" bottom="0.75" header="0.3" footer="0.3"/>
  <ignoredErrors>
    <ignoredError sqref="D4:F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1A6C2-EC46-4EE3-ACF4-EC7A2F2AF57C}">
  <sheetPr>
    <tabColor theme="5" tint="0.39997558519241921"/>
  </sheetPr>
  <dimension ref="A1:F17"/>
  <sheetViews>
    <sheetView rightToLeft="1" workbookViewId="0"/>
  </sheetViews>
  <sheetFormatPr defaultRowHeight="13.65" x14ac:dyDescent="0.25"/>
  <cols>
    <col min="1" max="1" width="4.7265625" customWidth="1"/>
    <col min="2" max="2" width="9" customWidth="1"/>
    <col min="3" max="3" width="20.7265625" customWidth="1"/>
    <col min="4" max="6" width="12.6328125" customWidth="1"/>
  </cols>
  <sheetData>
    <row r="1" spans="1:6" x14ac:dyDescent="0.25">
      <c r="A1" s="36">
        <v>1.17</v>
      </c>
    </row>
    <row r="2" spans="1:6" ht="14.2" thickBot="1" x14ac:dyDescent="0.3">
      <c r="A2" s="34">
        <v>1.17</v>
      </c>
      <c r="B2" s="35"/>
      <c r="C2" s="35"/>
      <c r="D2" s="35"/>
      <c r="E2" s="35"/>
      <c r="F2" s="35"/>
    </row>
    <row r="3" spans="1:6" ht="14.2" x14ac:dyDescent="0.25">
      <c r="A3" s="34"/>
      <c r="B3" s="35"/>
      <c r="C3" s="185" t="s">
        <v>90</v>
      </c>
      <c r="D3" s="116">
        <v>1</v>
      </c>
      <c r="E3" s="117">
        <v>2</v>
      </c>
      <c r="F3" s="118">
        <v>3</v>
      </c>
    </row>
    <row r="4" spans="1:6" x14ac:dyDescent="0.25">
      <c r="A4" s="35"/>
      <c r="B4" s="35"/>
      <c r="C4" s="186"/>
      <c r="D4" s="119">
        <f>'תנאי סף א'!E3</f>
        <v>0</v>
      </c>
      <c r="E4" s="119">
        <f>'תנאי סף א'!F3</f>
        <v>0</v>
      </c>
      <c r="F4" s="120">
        <f>'תנאי סף א'!G3</f>
        <v>0</v>
      </c>
    </row>
    <row r="5" spans="1:6" ht="14.2" x14ac:dyDescent="0.25">
      <c r="A5" s="35"/>
      <c r="B5" s="35"/>
      <c r="C5" s="121" t="s">
        <v>91</v>
      </c>
      <c r="D5" s="122"/>
      <c r="E5" s="122"/>
      <c r="F5" s="123"/>
    </row>
    <row r="6" spans="1:6" ht="14.75" thickBot="1" x14ac:dyDescent="0.3">
      <c r="A6" s="35"/>
      <c r="B6" s="35"/>
      <c r="C6" s="124" t="s">
        <v>18</v>
      </c>
      <c r="D6" s="125">
        <f>IFERROR((1-MAX($D$5:$F$5))/(1-D5)*100,0)</f>
        <v>100</v>
      </c>
      <c r="E6" s="125">
        <f t="shared" ref="E6:F6" si="0">IFERROR((1-MAX($D$5:$F$5))/(1-E5)*100,0)</f>
        <v>100</v>
      </c>
      <c r="F6" s="126">
        <f t="shared" si="0"/>
        <v>100</v>
      </c>
    </row>
    <row r="7" spans="1:6" x14ac:dyDescent="0.25">
      <c r="A7" s="35"/>
      <c r="B7" s="35"/>
      <c r="C7" s="35"/>
      <c r="D7" s="35"/>
      <c r="E7" s="35"/>
      <c r="F7" s="35"/>
    </row>
    <row r="8" spans="1:6" x14ac:dyDescent="0.25">
      <c r="A8" s="35"/>
      <c r="B8" s="35"/>
      <c r="C8" s="35"/>
      <c r="D8" s="35"/>
      <c r="E8" s="35"/>
      <c r="F8" s="35"/>
    </row>
    <row r="9" spans="1:6" x14ac:dyDescent="0.25">
      <c r="A9" s="35"/>
      <c r="B9" s="127"/>
      <c r="C9" s="127"/>
      <c r="D9" s="127"/>
      <c r="E9" s="35"/>
      <c r="F9" s="35"/>
    </row>
    <row r="10" spans="1:6" x14ac:dyDescent="0.25">
      <c r="A10" s="35"/>
      <c r="B10" s="35"/>
      <c r="C10" s="35"/>
      <c r="D10" s="35"/>
      <c r="E10" s="35"/>
      <c r="F10" s="35"/>
    </row>
    <row r="11" spans="1:6" ht="14.2" thickBot="1" x14ac:dyDescent="0.3">
      <c r="A11" s="35"/>
      <c r="B11" s="35"/>
      <c r="C11" s="35"/>
      <c r="D11" s="35"/>
      <c r="E11" s="35"/>
      <c r="F11" s="35"/>
    </row>
    <row r="12" spans="1:6" ht="14.2" x14ac:dyDescent="0.3">
      <c r="A12" s="35"/>
      <c r="B12" s="187" t="s">
        <v>19</v>
      </c>
      <c r="C12" s="188"/>
      <c r="D12" s="128">
        <v>1</v>
      </c>
      <c r="E12" s="117">
        <v>2</v>
      </c>
      <c r="F12" s="118">
        <v>3</v>
      </c>
    </row>
    <row r="13" spans="1:6" ht="14.2" x14ac:dyDescent="0.3">
      <c r="A13" s="35"/>
      <c r="B13" s="129" t="s">
        <v>20</v>
      </c>
      <c r="C13" s="130" t="s">
        <v>21</v>
      </c>
      <c r="D13" s="131">
        <f>D4</f>
        <v>0</v>
      </c>
      <c r="E13" s="131">
        <f>E4</f>
        <v>0</v>
      </c>
      <c r="F13" s="132">
        <f>F4</f>
        <v>0</v>
      </c>
    </row>
    <row r="14" spans="1:6" x14ac:dyDescent="0.25">
      <c r="A14" s="35"/>
      <c r="B14" s="133">
        <v>0.65</v>
      </c>
      <c r="C14" s="134" t="s">
        <v>7</v>
      </c>
      <c r="D14" s="135">
        <f>'איכות א'!E14</f>
        <v>0</v>
      </c>
      <c r="E14" s="135">
        <f>'איכות א'!G14</f>
        <v>0</v>
      </c>
      <c r="F14" s="136">
        <f>'איכות א'!I14</f>
        <v>0</v>
      </c>
    </row>
    <row r="15" spans="1:6" x14ac:dyDescent="0.25">
      <c r="A15" s="35"/>
      <c r="B15" s="133">
        <v>0.35</v>
      </c>
      <c r="C15" s="134" t="s">
        <v>8</v>
      </c>
      <c r="D15" s="135">
        <f>D6</f>
        <v>100</v>
      </c>
      <c r="E15" s="137">
        <f t="shared" ref="E15:F15" si="1">E6</f>
        <v>100</v>
      </c>
      <c r="F15" s="138">
        <f t="shared" si="1"/>
        <v>100</v>
      </c>
    </row>
    <row r="16" spans="1:6" ht="14.2" x14ac:dyDescent="0.25">
      <c r="A16" s="35"/>
      <c r="B16" s="139">
        <f>SUM(B14:B15)</f>
        <v>1</v>
      </c>
      <c r="C16" s="140" t="s">
        <v>9</v>
      </c>
      <c r="D16" s="141">
        <f>SUMPRODUCT($B14:$B15,D14:D15)</f>
        <v>35</v>
      </c>
      <c r="E16" s="142">
        <f t="shared" ref="E16:F16" si="2">SUMPRODUCT($B14:$B15,E14:E15)</f>
        <v>35</v>
      </c>
      <c r="F16" s="143">
        <f t="shared" si="2"/>
        <v>35</v>
      </c>
    </row>
    <row r="17" spans="1:6" ht="14.75" thickBot="1" x14ac:dyDescent="0.3">
      <c r="A17" s="35"/>
      <c r="B17" s="189" t="s">
        <v>22</v>
      </c>
      <c r="C17" s="190"/>
      <c r="D17" s="144">
        <f>RANK(D16,$D$16:$F$16,0)</f>
        <v>1</v>
      </c>
      <c r="E17" s="144">
        <f t="shared" ref="E17:F17" si="3">RANK(E16,$D$16:$F$16,0)</f>
        <v>1</v>
      </c>
      <c r="F17" s="145">
        <f t="shared" si="3"/>
        <v>1</v>
      </c>
    </row>
  </sheetData>
  <mergeCells count="3">
    <mergeCell ref="C3:C4"/>
    <mergeCell ref="B12:C12"/>
    <mergeCell ref="B17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88B8-3A29-45F9-AF2E-D503C6FEDEE5}">
  <sheetPr>
    <tabColor theme="9" tint="0.39997558519241921"/>
  </sheetPr>
  <dimension ref="B1:H41"/>
  <sheetViews>
    <sheetView rightToLeft="1" view="pageBreakPreview" zoomScale="80" zoomScaleNormal="90" zoomScaleSheetLayoutView="80" workbookViewId="0"/>
  </sheetViews>
  <sheetFormatPr defaultColWidth="9" defaultRowHeight="15.3" x14ac:dyDescent="0.3"/>
  <cols>
    <col min="1" max="1" width="1.36328125" style="1" customWidth="1"/>
    <col min="2" max="2" width="14.7265625" style="1" customWidth="1"/>
    <col min="3" max="3" width="10.36328125" style="1" customWidth="1"/>
    <col min="4" max="4" width="94.81640625" style="1" customWidth="1"/>
    <col min="5" max="7" width="18.7265625" style="1" customWidth="1"/>
    <col min="8" max="16384" width="9" style="1"/>
  </cols>
  <sheetData>
    <row r="1" spans="2:8" ht="9.85" customHeight="1" thickBot="1" x14ac:dyDescent="0.35">
      <c r="D1" s="6"/>
      <c r="E1" s="5"/>
      <c r="F1" s="5"/>
      <c r="G1" s="5"/>
    </row>
    <row r="2" spans="2:8" x14ac:dyDescent="0.3">
      <c r="B2" s="146" t="s">
        <v>61</v>
      </c>
      <c r="C2" s="147"/>
      <c r="D2" s="19" t="s">
        <v>10</v>
      </c>
      <c r="E2" s="20">
        <v>1</v>
      </c>
      <c r="F2" s="20">
        <v>2</v>
      </c>
      <c r="G2" s="20">
        <v>3</v>
      </c>
    </row>
    <row r="3" spans="2:8" x14ac:dyDescent="0.3">
      <c r="B3" s="148"/>
      <c r="C3" s="149"/>
      <c r="D3" s="12" t="s">
        <v>0</v>
      </c>
      <c r="E3" s="13"/>
      <c r="F3" s="13"/>
      <c r="G3" s="13"/>
    </row>
    <row r="4" spans="2:8" x14ac:dyDescent="0.3">
      <c r="B4" s="148"/>
      <c r="C4" s="149"/>
      <c r="D4" s="12" t="s">
        <v>13</v>
      </c>
      <c r="E4" s="13"/>
      <c r="F4" s="13"/>
      <c r="G4" s="13"/>
    </row>
    <row r="5" spans="2:8" x14ac:dyDescent="0.3">
      <c r="B5" s="148"/>
      <c r="C5" s="149"/>
      <c r="D5" s="12" t="s">
        <v>1</v>
      </c>
      <c r="E5" s="14"/>
      <c r="F5" s="14"/>
      <c r="G5" s="14"/>
    </row>
    <row r="6" spans="2:8" x14ac:dyDescent="0.3">
      <c r="B6" s="148"/>
      <c r="C6" s="149"/>
      <c r="D6" s="12" t="s">
        <v>2</v>
      </c>
      <c r="E6" s="15"/>
      <c r="F6" s="15"/>
      <c r="G6" s="15"/>
    </row>
    <row r="7" spans="2:8" ht="15.85" thickBot="1" x14ac:dyDescent="0.35">
      <c r="B7" s="49" t="s">
        <v>12</v>
      </c>
      <c r="C7" s="18" t="s">
        <v>3</v>
      </c>
      <c r="D7" s="16" t="s">
        <v>11</v>
      </c>
      <c r="E7" s="17"/>
      <c r="F7" s="17"/>
      <c r="G7" s="17"/>
    </row>
    <row r="8" spans="2:8" ht="15.3" customHeight="1" x14ac:dyDescent="0.3">
      <c r="B8" s="152" t="s">
        <v>5</v>
      </c>
      <c r="C8" s="22">
        <v>5.0999999999999996</v>
      </c>
      <c r="D8" s="23" t="s">
        <v>4</v>
      </c>
      <c r="E8" s="150"/>
      <c r="F8" s="151"/>
      <c r="G8" s="151"/>
    </row>
    <row r="9" spans="2:8" ht="15.3" customHeight="1" x14ac:dyDescent="0.3">
      <c r="B9" s="153"/>
      <c r="C9" s="39" t="s">
        <v>24</v>
      </c>
      <c r="D9" s="7" t="s">
        <v>52</v>
      </c>
      <c r="E9" s="3"/>
      <c r="F9" s="3"/>
      <c r="G9" s="9"/>
    </row>
    <row r="10" spans="2:8" x14ac:dyDescent="0.3">
      <c r="B10" s="153"/>
      <c r="C10" s="39" t="s">
        <v>25</v>
      </c>
      <c r="D10" s="7" t="s">
        <v>53</v>
      </c>
      <c r="E10" s="3"/>
      <c r="F10" s="3"/>
      <c r="G10" s="9"/>
    </row>
    <row r="11" spans="2:8" x14ac:dyDescent="0.3">
      <c r="B11" s="153"/>
      <c r="C11" s="39" t="s">
        <v>26</v>
      </c>
      <c r="D11" s="90" t="s">
        <v>54</v>
      </c>
      <c r="E11" s="88"/>
      <c r="F11" s="88"/>
      <c r="G11" s="89"/>
    </row>
    <row r="12" spans="2:8" x14ac:dyDescent="0.3">
      <c r="B12" s="153"/>
      <c r="C12" s="39" t="s">
        <v>55</v>
      </c>
      <c r="D12" s="10" t="s">
        <v>57</v>
      </c>
      <c r="E12" s="114"/>
      <c r="F12" s="114"/>
      <c r="G12" s="115"/>
    </row>
    <row r="13" spans="2:8" ht="31.1" thickBot="1" x14ac:dyDescent="0.35">
      <c r="B13" s="153"/>
      <c r="C13" s="39" t="s">
        <v>56</v>
      </c>
      <c r="D13" s="50" t="s">
        <v>58</v>
      </c>
      <c r="E13" s="25"/>
      <c r="F13" s="25"/>
      <c r="G13" s="25"/>
    </row>
    <row r="14" spans="2:8" ht="15.3" customHeight="1" x14ac:dyDescent="0.3">
      <c r="B14" s="152" t="s">
        <v>60</v>
      </c>
      <c r="C14" s="11" t="s">
        <v>62</v>
      </c>
      <c r="D14" s="23" t="s">
        <v>59</v>
      </c>
      <c r="E14" s="91"/>
      <c r="F14" s="94"/>
      <c r="G14" s="92"/>
    </row>
    <row r="15" spans="2:8" x14ac:dyDescent="0.3">
      <c r="B15" s="153"/>
      <c r="C15" s="37" t="s">
        <v>65</v>
      </c>
      <c r="D15" s="7" t="s">
        <v>42</v>
      </c>
      <c r="E15" s="26"/>
      <c r="F15" s="93"/>
      <c r="G15" s="21"/>
      <c r="H15" s="8"/>
    </row>
    <row r="16" spans="2:8" x14ac:dyDescent="0.3">
      <c r="B16" s="153"/>
      <c r="C16" s="51" t="s">
        <v>66</v>
      </c>
      <c r="D16" s="10" t="s">
        <v>43</v>
      </c>
      <c r="E16" s="40"/>
      <c r="F16" s="41"/>
      <c r="G16" s="27"/>
      <c r="H16" s="8"/>
    </row>
    <row r="17" spans="2:8" ht="76.400000000000006" x14ac:dyDescent="0.3">
      <c r="B17" s="153"/>
      <c r="C17" s="37" t="s">
        <v>67</v>
      </c>
      <c r="D17" s="54" t="s">
        <v>63</v>
      </c>
      <c r="E17" s="26"/>
      <c r="F17" s="28"/>
      <c r="G17" s="21"/>
      <c r="H17" s="8"/>
    </row>
    <row r="18" spans="2:8" x14ac:dyDescent="0.3">
      <c r="B18" s="153"/>
      <c r="C18" s="51" t="s">
        <v>68</v>
      </c>
      <c r="D18" s="87" t="s">
        <v>45</v>
      </c>
      <c r="E18" s="40"/>
      <c r="F18" s="41"/>
      <c r="G18" s="27"/>
      <c r="H18" s="8"/>
    </row>
    <row r="19" spans="2:8" x14ac:dyDescent="0.3">
      <c r="B19" s="153"/>
      <c r="C19" s="37" t="s">
        <v>69</v>
      </c>
      <c r="D19" s="87" t="s">
        <v>64</v>
      </c>
      <c r="E19" s="40"/>
      <c r="F19" s="41"/>
      <c r="G19" s="27"/>
      <c r="H19" s="8"/>
    </row>
    <row r="20" spans="2:8" ht="15.85" thickBot="1" x14ac:dyDescent="0.35">
      <c r="B20" s="154"/>
      <c r="C20" s="95" t="s">
        <v>70</v>
      </c>
      <c r="D20" s="50" t="s">
        <v>47</v>
      </c>
      <c r="E20" s="52"/>
      <c r="F20" s="53"/>
      <c r="G20" s="24"/>
      <c r="H20" s="8"/>
    </row>
    <row r="25" spans="2:8" x14ac:dyDescent="0.3">
      <c r="D25" s="2"/>
      <c r="E25" s="2"/>
      <c r="F25" s="2"/>
      <c r="G25" s="2"/>
    </row>
    <row r="26" spans="2:8" x14ac:dyDescent="0.3">
      <c r="C26" s="2"/>
      <c r="D26" s="2"/>
      <c r="E26" s="2"/>
      <c r="F26" s="2"/>
      <c r="G26" s="2"/>
    </row>
    <row r="27" spans="2:8" x14ac:dyDescent="0.3">
      <c r="C27" s="2"/>
      <c r="D27" s="2"/>
      <c r="E27" s="2"/>
      <c r="F27" s="2"/>
      <c r="G27" s="2"/>
    </row>
    <row r="28" spans="2:8" x14ac:dyDescent="0.3">
      <c r="C28" s="2"/>
      <c r="D28" s="2"/>
      <c r="E28" s="2"/>
      <c r="F28" s="2"/>
      <c r="G28" s="2"/>
    </row>
    <row r="29" spans="2:8" x14ac:dyDescent="0.3">
      <c r="C29" s="2"/>
      <c r="D29" s="4"/>
      <c r="E29" s="2"/>
      <c r="F29" s="2"/>
      <c r="G29" s="2"/>
    </row>
    <row r="30" spans="2:8" x14ac:dyDescent="0.3">
      <c r="C30" s="2"/>
      <c r="D30" s="2"/>
      <c r="E30" s="2"/>
      <c r="F30" s="2"/>
      <c r="G30" s="2"/>
    </row>
    <row r="31" spans="2:8" x14ac:dyDescent="0.3">
      <c r="C31" s="2"/>
      <c r="D31" s="2"/>
      <c r="E31" s="2"/>
      <c r="F31" s="2"/>
      <c r="G31" s="2"/>
    </row>
    <row r="32" spans="2:8" x14ac:dyDescent="0.3">
      <c r="C32" s="2"/>
      <c r="D32" s="2"/>
      <c r="E32" s="2"/>
      <c r="F32" s="2"/>
      <c r="G32" s="2"/>
    </row>
    <row r="33" spans="3:7" x14ac:dyDescent="0.3">
      <c r="C33" s="2"/>
      <c r="D33" s="2"/>
      <c r="E33" s="2"/>
      <c r="F33" s="2"/>
      <c r="G33" s="2"/>
    </row>
    <row r="34" spans="3:7" x14ac:dyDescent="0.3">
      <c r="C34" s="2"/>
      <c r="D34" s="2"/>
      <c r="E34" s="2"/>
      <c r="F34" s="2"/>
      <c r="G34" s="2"/>
    </row>
    <row r="35" spans="3:7" x14ac:dyDescent="0.3">
      <c r="C35" s="2"/>
      <c r="D35" s="2"/>
      <c r="E35" s="2"/>
      <c r="F35" s="2"/>
      <c r="G35" s="2"/>
    </row>
    <row r="36" spans="3:7" x14ac:dyDescent="0.3">
      <c r="C36" s="2"/>
      <c r="D36" s="2"/>
      <c r="E36" s="2"/>
      <c r="F36" s="2"/>
      <c r="G36" s="2"/>
    </row>
    <row r="37" spans="3:7" x14ac:dyDescent="0.3">
      <c r="C37" s="2"/>
      <c r="D37" s="2"/>
      <c r="E37" s="2"/>
      <c r="F37" s="2"/>
      <c r="G37" s="2"/>
    </row>
    <row r="38" spans="3:7" x14ac:dyDescent="0.3">
      <c r="C38" s="2"/>
      <c r="D38" s="2"/>
      <c r="E38" s="2"/>
      <c r="F38" s="2"/>
      <c r="G38" s="2"/>
    </row>
    <row r="39" spans="3:7" x14ac:dyDescent="0.3">
      <c r="C39" s="2"/>
      <c r="D39" s="2"/>
      <c r="E39" s="2"/>
      <c r="F39" s="2"/>
      <c r="G39" s="2"/>
    </row>
    <row r="40" spans="3:7" x14ac:dyDescent="0.3">
      <c r="C40" s="2"/>
      <c r="D40" s="2"/>
      <c r="E40" s="2"/>
      <c r="F40" s="2"/>
      <c r="G40" s="2"/>
    </row>
    <row r="41" spans="3:7" x14ac:dyDescent="0.3">
      <c r="C41" s="2"/>
      <c r="D41" s="2"/>
      <c r="E41" s="2"/>
      <c r="F41" s="2"/>
      <c r="G41" s="2"/>
    </row>
  </sheetData>
  <mergeCells count="4">
    <mergeCell ref="B2:C6"/>
    <mergeCell ref="B8:B13"/>
    <mergeCell ref="E8:G8"/>
    <mergeCell ref="B14:B20"/>
  </mergeCells>
  <phoneticPr fontId="7" type="noConversion"/>
  <conditionalFormatting sqref="E8">
    <cfRule type="containsText" dxfId="14" priority="14" operator="containsText" text="ל.ר.">
      <formula>NOT(ISERROR(SEARCH("ל.ר.",E8)))</formula>
    </cfRule>
    <cfRule type="containsText" dxfId="13" priority="15" operator="containsText" text="$">
      <formula>NOT(ISERROR(SEARCH("$",E8)))</formula>
    </cfRule>
    <cfRule type="containsText" dxfId="12" priority="16" operator="containsText" text="X">
      <formula>NOT(ISERROR(SEARCH("X",E8)))</formula>
    </cfRule>
    <cfRule type="containsText" dxfId="11" priority="17" operator="containsText" text="V">
      <formula>NOT(ISERROR(SEARCH("V",E8)))</formula>
    </cfRule>
  </conditionalFormatting>
  <conditionalFormatting sqref="E14">
    <cfRule type="containsText" dxfId="10" priority="5" operator="containsText" text="ל.ר.">
      <formula>NOT(ISERROR(SEARCH("ל.ר.",E14)))</formula>
    </cfRule>
    <cfRule type="containsText" dxfId="9" priority="6" operator="containsText" text="$">
      <formula>NOT(ISERROR(SEARCH("$",E14)))</formula>
    </cfRule>
    <cfRule type="containsText" dxfId="8" priority="7" operator="containsText" text="X">
      <formula>NOT(ISERROR(SEARCH("X",E14)))</formula>
    </cfRule>
    <cfRule type="containsText" dxfId="7" priority="8" operator="containsText" text="V">
      <formula>NOT(ISERROR(SEARCH("V",E14)))</formula>
    </cfRule>
    <cfRule type="notContainsBlanks" dxfId="6" priority="9">
      <formula>LEN(TRIM(E14))&gt;0</formula>
    </cfRule>
  </conditionalFormatting>
  <conditionalFormatting sqref="E9:G13 E15:G20">
    <cfRule type="containsText" dxfId="5" priority="10" operator="containsText" text="V">
      <formula>NOT(ISERROR(SEARCH("V",E9)))</formula>
    </cfRule>
    <cfRule type="expression" dxfId="4" priority="11">
      <formula>E9="ל.ר."</formula>
    </cfRule>
    <cfRule type="containsText" dxfId="3" priority="12" operator="containsText" text="X">
      <formula>NOT(ISERROR(SEARCH("X",E9)))</formula>
    </cfRule>
    <cfRule type="notContainsBlanks" dxfId="2" priority="13">
      <formula>LEN(TRIM(E9))&gt;0</formula>
    </cfRule>
  </conditionalFormatting>
  <dataValidations count="1">
    <dataValidation allowBlank="1" showInputMessage="1" sqref="F9:G13 E8:E20 F15:G20" xr:uid="{F178E252-454D-4A5A-83D0-A81BD09E30E1}"/>
  </dataValidations>
  <pageMargins left="0.7" right="0.7" top="0.75" bottom="0.75" header="0.3" footer="0.3"/>
  <pageSetup paperSize="9" scale="45" orientation="portrait" r:id="rId1"/>
  <ignoredErrors>
    <ignoredError sqref="C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831C-FD77-414F-A9E8-10170DD4175D}">
  <sheetPr>
    <tabColor theme="9" tint="0.39997558519241921"/>
  </sheetPr>
  <dimension ref="B1:J15"/>
  <sheetViews>
    <sheetView rightToLeft="1" zoomScale="80" zoomScaleNormal="80" workbookViewId="0">
      <selection activeCell="D8" sqref="D8"/>
    </sheetView>
  </sheetViews>
  <sheetFormatPr defaultRowHeight="13.65" x14ac:dyDescent="0.25"/>
  <cols>
    <col min="1" max="1" width="1.90625" customWidth="1"/>
    <col min="2" max="2" width="11.1796875" customWidth="1"/>
    <col min="3" max="3" width="71.08984375" customWidth="1"/>
    <col min="4" max="4" width="10.36328125" customWidth="1"/>
    <col min="5" max="5" width="19.6328125" customWidth="1"/>
    <col min="6" max="6" width="6" customWidth="1"/>
    <col min="7" max="7" width="19.7265625" customWidth="1"/>
    <col min="8" max="8" width="6" customWidth="1"/>
    <col min="9" max="9" width="19.6328125" customWidth="1"/>
    <col min="10" max="10" width="6" customWidth="1"/>
  </cols>
  <sheetData>
    <row r="1" spans="2:10" ht="11.45" customHeight="1" thickBot="1" x14ac:dyDescent="0.3"/>
    <row r="2" spans="2:10" ht="18" x14ac:dyDescent="0.25">
      <c r="B2" s="166" t="s">
        <v>3</v>
      </c>
      <c r="C2" s="169" t="s">
        <v>14</v>
      </c>
      <c r="D2" s="172" t="s">
        <v>15</v>
      </c>
      <c r="E2" s="175">
        <v>1</v>
      </c>
      <c r="F2" s="176"/>
      <c r="G2" s="175">
        <v>2</v>
      </c>
      <c r="H2" s="176"/>
      <c r="I2" s="175">
        <v>3</v>
      </c>
      <c r="J2" s="176"/>
    </row>
    <row r="3" spans="2:10" x14ac:dyDescent="0.25">
      <c r="B3" s="167"/>
      <c r="C3" s="170"/>
      <c r="D3" s="173"/>
      <c r="E3" s="164">
        <f>'תנאי סף ב'!E3</f>
        <v>0</v>
      </c>
      <c r="F3" s="165"/>
      <c r="G3" s="164">
        <f>'תנאי סף ב'!F3</f>
        <v>0</v>
      </c>
      <c r="H3" s="165"/>
      <c r="I3" s="164">
        <f>'תנאי סף ב'!G3</f>
        <v>0</v>
      </c>
      <c r="J3" s="165"/>
    </row>
    <row r="4" spans="2:10" ht="15.85" thickBot="1" x14ac:dyDescent="0.3">
      <c r="B4" s="168"/>
      <c r="C4" s="171"/>
      <c r="D4" s="174"/>
      <c r="E4" s="31" t="s">
        <v>23</v>
      </c>
      <c r="F4" s="32" t="s">
        <v>6</v>
      </c>
      <c r="G4" s="31" t="s">
        <v>23</v>
      </c>
      <c r="H4" s="32" t="s">
        <v>6</v>
      </c>
      <c r="I4" s="31" t="s">
        <v>23</v>
      </c>
      <c r="J4" s="32" t="s">
        <v>6</v>
      </c>
    </row>
    <row r="5" spans="2:10" ht="64.400000000000006" thickBot="1" x14ac:dyDescent="0.3">
      <c r="B5" s="55" t="s">
        <v>32</v>
      </c>
      <c r="C5" s="56" t="s">
        <v>76</v>
      </c>
      <c r="D5" s="57">
        <v>0.1</v>
      </c>
      <c r="E5" s="105"/>
      <c r="F5" s="106"/>
      <c r="G5" s="105"/>
      <c r="H5" s="106"/>
      <c r="I5" s="105"/>
      <c r="J5" s="106"/>
    </row>
    <row r="6" spans="2:10" ht="18.55" thickBot="1" x14ac:dyDescent="0.3">
      <c r="B6" s="58" t="s">
        <v>33</v>
      </c>
      <c r="C6" s="59" t="s">
        <v>71</v>
      </c>
      <c r="D6" s="57">
        <v>0.2</v>
      </c>
      <c r="E6" s="105"/>
      <c r="F6" s="106">
        <f>MAX(MIN((E6-2)*4,20),0)</f>
        <v>0</v>
      </c>
      <c r="G6" s="105"/>
      <c r="H6" s="106">
        <f t="shared" ref="H6" si="0">MAX(MIN((G6-2)*4,20),0)</f>
        <v>0</v>
      </c>
      <c r="I6" s="105"/>
      <c r="J6" s="106">
        <f t="shared" ref="J6" si="1">MAX(MIN((I6-2)*4,20),0)</f>
        <v>0</v>
      </c>
    </row>
    <row r="7" spans="2:10" ht="18.55" thickBot="1" x14ac:dyDescent="0.3">
      <c r="B7" s="98" t="s">
        <v>34</v>
      </c>
      <c r="C7" s="99" t="s">
        <v>72</v>
      </c>
      <c r="D7" s="100">
        <v>0.15</v>
      </c>
      <c r="E7" s="104"/>
      <c r="F7" s="48">
        <f>MIN(E7*5,15)</f>
        <v>0</v>
      </c>
      <c r="G7" s="104"/>
      <c r="H7" s="48">
        <f t="shared" ref="H7" si="2">MIN(G7*5,15)</f>
        <v>0</v>
      </c>
      <c r="I7" s="104"/>
      <c r="J7" s="48">
        <f t="shared" ref="J7" si="3">MIN(I7*5,15)</f>
        <v>0</v>
      </c>
    </row>
    <row r="8" spans="2:10" ht="18" x14ac:dyDescent="0.25">
      <c r="B8" s="60" t="s">
        <v>35</v>
      </c>
      <c r="C8" s="61" t="s">
        <v>73</v>
      </c>
      <c r="D8" s="62">
        <f>SUM(D9:D11)</f>
        <v>0.1</v>
      </c>
      <c r="E8" s="155">
        <f>SUM(F9:F11)</f>
        <v>0</v>
      </c>
      <c r="F8" s="156"/>
      <c r="G8" s="155">
        <f t="shared" ref="G8" si="4">SUM(H9:H11)</f>
        <v>0</v>
      </c>
      <c r="H8" s="156"/>
      <c r="I8" s="155">
        <f t="shared" ref="I8" si="5">SUM(J9:J11)</f>
        <v>0</v>
      </c>
      <c r="J8" s="156"/>
    </row>
    <row r="9" spans="2:10" ht="45.85" x14ac:dyDescent="0.25">
      <c r="B9" s="43" t="s">
        <v>36</v>
      </c>
      <c r="C9" s="42" t="s">
        <v>81</v>
      </c>
      <c r="D9" s="44">
        <v>0.05</v>
      </c>
      <c r="E9" s="46"/>
      <c r="F9" s="48"/>
      <c r="G9" s="46"/>
      <c r="H9" s="48"/>
      <c r="I9" s="46"/>
      <c r="J9" s="48"/>
    </row>
    <row r="10" spans="2:10" ht="15.3" x14ac:dyDescent="0.25">
      <c r="B10" s="43" t="s">
        <v>37</v>
      </c>
      <c r="C10" s="42" t="s">
        <v>77</v>
      </c>
      <c r="D10" s="44">
        <v>0.03</v>
      </c>
      <c r="E10" s="96"/>
      <c r="F10" s="97"/>
      <c r="G10" s="96"/>
      <c r="H10" s="97"/>
      <c r="I10" s="96"/>
      <c r="J10" s="97"/>
    </row>
    <row r="11" spans="2:10" ht="15.85" thickBot="1" x14ac:dyDescent="0.3">
      <c r="B11" s="101" t="s">
        <v>79</v>
      </c>
      <c r="C11" s="83" t="s">
        <v>78</v>
      </c>
      <c r="D11" s="84">
        <v>0.02</v>
      </c>
      <c r="E11" s="47"/>
      <c r="F11" s="45"/>
      <c r="G11" s="47"/>
      <c r="H11" s="45"/>
      <c r="I11" s="47"/>
      <c r="J11" s="45"/>
    </row>
    <row r="12" spans="2:10" ht="31.1" thickBot="1" x14ac:dyDescent="0.3">
      <c r="B12" s="102" t="s">
        <v>38</v>
      </c>
      <c r="C12" s="103" t="s">
        <v>74</v>
      </c>
      <c r="D12" s="100">
        <v>0.1</v>
      </c>
      <c r="E12" s="191" t="s">
        <v>94</v>
      </c>
      <c r="F12" s="106">
        <f>AVERAGE('מסמכים לדוגמה ב'!D4,'מסמכים לדוגמה ב'!D12)</f>
        <v>0</v>
      </c>
      <c r="G12" s="191" t="s">
        <v>94</v>
      </c>
      <c r="H12" s="106">
        <f>AVERAGE('מסמכים לדוגמה ב'!E4,'מסמכים לדוגמה ב'!E12)</f>
        <v>0</v>
      </c>
      <c r="I12" s="191" t="s">
        <v>94</v>
      </c>
      <c r="J12" s="106">
        <f>AVERAGE('מסמכים לדוגמה ב'!F4,'מסמכים לדוגמה ב'!F12)</f>
        <v>0</v>
      </c>
    </row>
    <row r="13" spans="2:10" ht="18.55" thickBot="1" x14ac:dyDescent="0.3">
      <c r="B13" s="58" t="s">
        <v>75</v>
      </c>
      <c r="C13" s="56" t="s">
        <v>39</v>
      </c>
      <c r="D13" s="63">
        <v>0.35</v>
      </c>
      <c r="E13" s="191" t="s">
        <v>95</v>
      </c>
      <c r="F13" s="106">
        <f>'ראיון ב'!D4*10*'איכות ב'!$D$13</f>
        <v>0</v>
      </c>
      <c r="G13" s="191" t="s">
        <v>95</v>
      </c>
      <c r="H13" s="106">
        <f>'ראיון ב'!E4*10*'איכות ב'!$D$13</f>
        <v>0</v>
      </c>
      <c r="I13" s="191" t="s">
        <v>95</v>
      </c>
      <c r="J13" s="106">
        <f>'ראיון ב'!F4*10*'איכות ב'!$D$13</f>
        <v>0</v>
      </c>
    </row>
    <row r="14" spans="2:10" ht="25.1" customHeight="1" thickBot="1" x14ac:dyDescent="0.3">
      <c r="B14" s="160" t="s">
        <v>16</v>
      </c>
      <c r="C14" s="161"/>
      <c r="D14" s="29">
        <f>SUM(D5,D6,D7,D8,D12,D13)</f>
        <v>1</v>
      </c>
      <c r="E14" s="162">
        <f>SUM(F5:F7,E8,F12:F13)</f>
        <v>0</v>
      </c>
      <c r="F14" s="163"/>
      <c r="G14" s="162">
        <f t="shared" ref="G14" si="6">SUM(H5:H7,G8,H12:H13)</f>
        <v>0</v>
      </c>
      <c r="H14" s="163"/>
      <c r="I14" s="162">
        <f t="shared" ref="I14" si="7">SUM(J5:J7,I8,J12:J13)</f>
        <v>0</v>
      </c>
      <c r="J14" s="163"/>
    </row>
    <row r="15" spans="2:10" ht="20.2" customHeight="1" thickBot="1" x14ac:dyDescent="0.3">
      <c r="B15" s="157" t="s">
        <v>17</v>
      </c>
      <c r="C15" s="158"/>
      <c r="D15" s="30">
        <v>70</v>
      </c>
      <c r="E15" s="159" t="str">
        <f>IF(E14&gt;=$D$15,"V","X")</f>
        <v>X</v>
      </c>
      <c r="F15" s="159"/>
      <c r="G15" s="159" t="str">
        <f>IF(G14&gt;=$D$15,"V","X")</f>
        <v>X</v>
      </c>
      <c r="H15" s="159"/>
      <c r="I15" s="159" t="str">
        <f>IF(I14&gt;=$D$15,"V","X")</f>
        <v>X</v>
      </c>
      <c r="J15" s="159"/>
    </row>
  </sheetData>
  <mergeCells count="20">
    <mergeCell ref="I2:J2"/>
    <mergeCell ref="E3:F3"/>
    <mergeCell ref="G3:H3"/>
    <mergeCell ref="I3:J3"/>
    <mergeCell ref="B2:B4"/>
    <mergeCell ref="C2:C4"/>
    <mergeCell ref="D2:D4"/>
    <mergeCell ref="E2:F2"/>
    <mergeCell ref="G2:H2"/>
    <mergeCell ref="B15:C15"/>
    <mergeCell ref="E15:F15"/>
    <mergeCell ref="G15:H15"/>
    <mergeCell ref="I15:J15"/>
    <mergeCell ref="E8:F8"/>
    <mergeCell ref="G8:H8"/>
    <mergeCell ref="I8:J8"/>
    <mergeCell ref="B14:C14"/>
    <mergeCell ref="E14:F14"/>
    <mergeCell ref="G14:H14"/>
    <mergeCell ref="I14:J14"/>
  </mergeCells>
  <conditionalFormatting sqref="E15:J15">
    <cfRule type="expression" dxfId="1" priority="1">
      <formula>E15="X"</formula>
    </cfRule>
    <cfRule type="expression" dxfId="0" priority="2">
      <formula>E15="V"</formula>
    </cfRule>
  </conditionalFormatting>
  <pageMargins left="0.7" right="0.7" top="0.75" bottom="0.75" header="0.3" footer="0.3"/>
  <pageSetup orientation="portrait" r:id="rId1"/>
  <ignoredErrors>
    <ignoredError sqref="F6:F7 H6:H7 J6:J7 F12:F13 H12:H13 J12:J13" unlockedFormula="1"/>
    <ignoredError sqref="D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CD63-E323-4F91-AFD4-A16C95F51ACF}">
  <sheetPr>
    <tabColor theme="9" tint="0.39997558519241921"/>
  </sheetPr>
  <dimension ref="B1:F16"/>
  <sheetViews>
    <sheetView rightToLeft="1" zoomScale="80" zoomScaleNormal="80" workbookViewId="0"/>
  </sheetViews>
  <sheetFormatPr defaultRowHeight="13.65" x14ac:dyDescent="0.25"/>
  <cols>
    <col min="1" max="1" width="2.54296875" customWidth="1"/>
    <col min="2" max="2" width="54.6328125" customWidth="1"/>
    <col min="3" max="3" width="10.36328125" customWidth="1"/>
    <col min="4" max="4" width="15.7265625" customWidth="1"/>
    <col min="5" max="6" width="13.7265625" customWidth="1"/>
  </cols>
  <sheetData>
    <row r="1" spans="2:6" ht="14.2" thickBot="1" x14ac:dyDescent="0.3"/>
    <row r="2" spans="2:6" ht="18" x14ac:dyDescent="0.25">
      <c r="B2" s="177" t="s">
        <v>92</v>
      </c>
      <c r="C2" s="179" t="s">
        <v>20</v>
      </c>
      <c r="D2" s="107">
        <v>1</v>
      </c>
      <c r="E2" s="107">
        <v>2</v>
      </c>
      <c r="F2" s="108">
        <v>3</v>
      </c>
    </row>
    <row r="3" spans="2:6" ht="14.2" thickBot="1" x14ac:dyDescent="0.3">
      <c r="B3" s="178"/>
      <c r="C3" s="180"/>
      <c r="D3" s="109">
        <f>'איכות ב'!$E$3</f>
        <v>0</v>
      </c>
      <c r="E3" s="109">
        <f>'איכות ב'!$G$3</f>
        <v>0</v>
      </c>
      <c r="F3" s="110">
        <f>'איכות ב'!$I$3</f>
        <v>0</v>
      </c>
    </row>
    <row r="4" spans="2:6" ht="14.2" x14ac:dyDescent="0.25">
      <c r="B4" s="111" t="s">
        <v>14</v>
      </c>
      <c r="C4" s="72">
        <f>SUM(C5:C8)</f>
        <v>0.99999999999999989</v>
      </c>
      <c r="D4" s="85">
        <f>SUMPRODUCT($C5:$C8,D5:D8)</f>
        <v>0</v>
      </c>
      <c r="E4" s="85">
        <f>SUMPRODUCT($C5:$C8,E5:E8)</f>
        <v>0</v>
      </c>
      <c r="F4" s="86">
        <f>SUMPRODUCT($C5:$C8,F5:F8)</f>
        <v>0</v>
      </c>
    </row>
    <row r="5" spans="2:6" x14ac:dyDescent="0.25">
      <c r="B5" s="112" t="s">
        <v>86</v>
      </c>
      <c r="C5" s="65">
        <v>0.3</v>
      </c>
      <c r="D5" s="73"/>
      <c r="E5" s="73"/>
      <c r="F5" s="74"/>
    </row>
    <row r="6" spans="2:6" x14ac:dyDescent="0.25">
      <c r="B6" s="112" t="s">
        <v>87</v>
      </c>
      <c r="C6" s="65">
        <v>0.3</v>
      </c>
      <c r="D6" s="73"/>
      <c r="E6" s="73"/>
      <c r="F6" s="74"/>
    </row>
    <row r="7" spans="2:6" x14ac:dyDescent="0.25">
      <c r="B7" s="112" t="s">
        <v>88</v>
      </c>
      <c r="C7" s="65">
        <v>0.3</v>
      </c>
      <c r="D7" s="75"/>
      <c r="E7" s="75"/>
      <c r="F7" s="76"/>
    </row>
    <row r="8" spans="2:6" ht="14.2" thickBot="1" x14ac:dyDescent="0.3">
      <c r="B8" s="113" t="s">
        <v>89</v>
      </c>
      <c r="C8" s="66">
        <v>0.1</v>
      </c>
      <c r="D8" s="77"/>
      <c r="E8" s="77"/>
      <c r="F8" s="78"/>
    </row>
    <row r="9" spans="2:6" ht="14.2" thickBot="1" x14ac:dyDescent="0.3"/>
    <row r="10" spans="2:6" ht="18" x14ac:dyDescent="0.25">
      <c r="B10" s="177" t="s">
        <v>93</v>
      </c>
      <c r="C10" s="179" t="s">
        <v>20</v>
      </c>
      <c r="D10" s="107">
        <v>1</v>
      </c>
      <c r="E10" s="107">
        <v>2</v>
      </c>
      <c r="F10" s="108">
        <v>3</v>
      </c>
    </row>
    <row r="11" spans="2:6" ht="14.2" thickBot="1" x14ac:dyDescent="0.3">
      <c r="B11" s="178"/>
      <c r="C11" s="180"/>
      <c r="D11" s="109">
        <f>'איכות ב'!$E$3</f>
        <v>0</v>
      </c>
      <c r="E11" s="109">
        <f>'איכות ב'!$G$3</f>
        <v>0</v>
      </c>
      <c r="F11" s="110">
        <f>'איכות ב'!$I$3</f>
        <v>0</v>
      </c>
    </row>
    <row r="12" spans="2:6" ht="14.2" x14ac:dyDescent="0.25">
      <c r="B12" s="111" t="s">
        <v>14</v>
      </c>
      <c r="C12" s="72">
        <f>SUM(C13:C16)</f>
        <v>0.99999999999999989</v>
      </c>
      <c r="D12" s="85">
        <f>SUMPRODUCT($C13:$C16,D13:D16)</f>
        <v>0</v>
      </c>
      <c r="E12" s="85">
        <f>SUMPRODUCT($C13:$C16,E13:E16)</f>
        <v>0</v>
      </c>
      <c r="F12" s="86">
        <f>SUMPRODUCT($C13:$C16,F13:F16)</f>
        <v>0</v>
      </c>
    </row>
    <row r="13" spans="2:6" x14ac:dyDescent="0.25">
      <c r="B13" s="112" t="s">
        <v>86</v>
      </c>
      <c r="C13" s="65">
        <v>0.3</v>
      </c>
      <c r="D13" s="73"/>
      <c r="E13" s="73"/>
      <c r="F13" s="74"/>
    </row>
    <row r="14" spans="2:6" x14ac:dyDescent="0.25">
      <c r="B14" s="112" t="s">
        <v>87</v>
      </c>
      <c r="C14" s="65">
        <v>0.3</v>
      </c>
      <c r="D14" s="73"/>
      <c r="E14" s="73"/>
      <c r="F14" s="74"/>
    </row>
    <row r="15" spans="2:6" x14ac:dyDescent="0.25">
      <c r="B15" s="112" t="s">
        <v>88</v>
      </c>
      <c r="C15" s="65">
        <v>0.3</v>
      </c>
      <c r="D15" s="75"/>
      <c r="E15" s="75"/>
      <c r="F15" s="76"/>
    </row>
    <row r="16" spans="2:6" ht="14.2" thickBot="1" x14ac:dyDescent="0.3">
      <c r="B16" s="113" t="s">
        <v>89</v>
      </c>
      <c r="C16" s="66">
        <v>0.1</v>
      </c>
      <c r="D16" s="77"/>
      <c r="E16" s="77"/>
      <c r="F16" s="78"/>
    </row>
  </sheetData>
  <mergeCells count="4">
    <mergeCell ref="B2:B3"/>
    <mergeCell ref="C2:C3"/>
    <mergeCell ref="B10:B11"/>
    <mergeCell ref="C10:C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BC60E-9100-4060-9027-D7196129D6D4}">
  <sheetPr>
    <tabColor theme="9" tint="0.39997558519241921"/>
  </sheetPr>
  <dimension ref="B1:F10"/>
  <sheetViews>
    <sheetView rightToLeft="1" zoomScale="80" zoomScaleNormal="80" workbookViewId="0"/>
  </sheetViews>
  <sheetFormatPr defaultRowHeight="13.65" x14ac:dyDescent="0.25"/>
  <cols>
    <col min="1" max="1" width="2.54296875" customWidth="1"/>
    <col min="2" max="2" width="54.6328125" customWidth="1"/>
    <col min="3" max="3" width="10.36328125" customWidth="1"/>
    <col min="4" max="4" width="15.7265625" customWidth="1"/>
    <col min="5" max="6" width="13.7265625" customWidth="1"/>
  </cols>
  <sheetData>
    <row r="1" spans="2:6" ht="14.2" thickBot="1" x14ac:dyDescent="0.3"/>
    <row r="2" spans="2:6" ht="18" x14ac:dyDescent="0.25">
      <c r="B2" s="181" t="s">
        <v>39</v>
      </c>
      <c r="C2" s="183" t="s">
        <v>20</v>
      </c>
      <c r="D2" s="68">
        <v>1</v>
      </c>
      <c r="E2" s="68">
        <v>2</v>
      </c>
      <c r="F2" s="69">
        <v>3</v>
      </c>
    </row>
    <row r="3" spans="2:6" ht="14.2" thickBot="1" x14ac:dyDescent="0.3">
      <c r="B3" s="182"/>
      <c r="C3" s="184"/>
      <c r="D3" s="70">
        <f>'איכות ב'!$E$3</f>
        <v>0</v>
      </c>
      <c r="E3" s="70">
        <f>'איכות ב'!$G$3</f>
        <v>0</v>
      </c>
      <c r="F3" s="71">
        <f>'איכות ב'!$I$3</f>
        <v>0</v>
      </c>
    </row>
    <row r="4" spans="2:6" ht="16.399999999999999" customHeight="1" x14ac:dyDescent="0.25">
      <c r="B4" s="67" t="s">
        <v>14</v>
      </c>
      <c r="C4" s="72">
        <f>SUM(C5:C10)</f>
        <v>1</v>
      </c>
      <c r="D4" s="85">
        <f>SUMPRODUCT($C5:$C10,D5:D10)</f>
        <v>0</v>
      </c>
      <c r="E4" s="85">
        <f t="shared" ref="E4:F4" si="0">SUMPRODUCT($C5:$C10,E5:E10)</f>
        <v>0</v>
      </c>
      <c r="F4" s="86">
        <f t="shared" si="0"/>
        <v>0</v>
      </c>
    </row>
    <row r="5" spans="2:6" x14ac:dyDescent="0.25">
      <c r="B5" s="33" t="s">
        <v>82</v>
      </c>
      <c r="C5" s="65">
        <v>0.2</v>
      </c>
      <c r="D5" s="73"/>
      <c r="E5" s="73"/>
      <c r="F5" s="74"/>
    </row>
    <row r="6" spans="2:6" x14ac:dyDescent="0.25">
      <c r="B6" s="33" t="s">
        <v>40</v>
      </c>
      <c r="C6" s="65">
        <v>0.1</v>
      </c>
      <c r="D6" s="73"/>
      <c r="E6" s="73"/>
      <c r="F6" s="74"/>
    </row>
    <row r="7" spans="2:6" x14ac:dyDescent="0.25">
      <c r="B7" s="33" t="s">
        <v>41</v>
      </c>
      <c r="C7" s="65">
        <v>0.2</v>
      </c>
      <c r="D7" s="75"/>
      <c r="E7" s="75"/>
      <c r="F7" s="76"/>
    </row>
    <row r="8" spans="2:6" x14ac:dyDescent="0.25">
      <c r="B8" s="33" t="s">
        <v>83</v>
      </c>
      <c r="C8" s="65">
        <v>0.2</v>
      </c>
      <c r="D8" s="75"/>
      <c r="E8" s="75"/>
      <c r="F8" s="76"/>
    </row>
    <row r="9" spans="2:6" x14ac:dyDescent="0.25">
      <c r="B9" s="81" t="s">
        <v>85</v>
      </c>
      <c r="C9" s="82">
        <v>0.1</v>
      </c>
      <c r="D9" s="79"/>
      <c r="E9" s="79"/>
      <c r="F9" s="80"/>
    </row>
    <row r="10" spans="2:6" ht="27.85" thickBot="1" x14ac:dyDescent="0.3">
      <c r="B10" s="64" t="s">
        <v>84</v>
      </c>
      <c r="C10" s="66">
        <v>0.2</v>
      </c>
      <c r="D10" s="77"/>
      <c r="E10" s="77"/>
      <c r="F10" s="78"/>
    </row>
  </sheetData>
  <mergeCells count="2"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10</vt:i4>
      </vt:variant>
      <vt:variant>
        <vt:lpstr>טווחים בעלי שם</vt:lpstr>
      </vt:variant>
      <vt:variant>
        <vt:i4>6</vt:i4>
      </vt:variant>
    </vt:vector>
  </HeadingPairs>
  <TitlesOfParts>
    <vt:vector size="16" baseType="lpstr">
      <vt:lpstr>תנאי סף א</vt:lpstr>
      <vt:lpstr>איכות א</vt:lpstr>
      <vt:lpstr>מסמכים לדוגמה א</vt:lpstr>
      <vt:lpstr>ראיון א</vt:lpstr>
      <vt:lpstr>מחיר וסיכום א</vt:lpstr>
      <vt:lpstr>תנאי סף ב</vt:lpstr>
      <vt:lpstr>איכות ב</vt:lpstr>
      <vt:lpstr>מסמכים לדוגמה ב</vt:lpstr>
      <vt:lpstr>ראיון ב</vt:lpstr>
      <vt:lpstr>מחיר וסיכום ב</vt:lpstr>
      <vt:lpstr>'תנאי סף א'!_Ref370930661</vt:lpstr>
      <vt:lpstr>'תנאי סף ב'!_Ref370930661</vt:lpstr>
      <vt:lpstr>'תנאי סף א'!_Ref397199965</vt:lpstr>
      <vt:lpstr>'תנאי סף ב'!_Ref397199965</vt:lpstr>
      <vt:lpstr>'תנאי סף א'!WPrint_Area_W</vt:lpstr>
      <vt:lpstr>'תנאי סף ב'!WPrint_Area_W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Turgeman</dc:creator>
  <cp:lastModifiedBy>שלומי תורג'מן</cp:lastModifiedBy>
  <dcterms:created xsi:type="dcterms:W3CDTF">2014-12-29T12:32:12Z</dcterms:created>
  <dcterms:modified xsi:type="dcterms:W3CDTF">2025-01-09T23:42:27Z</dcterms:modified>
</cp:coreProperties>
</file>